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SO01" sheetId="2" r:id="rId2"/>
    <sheet name="SO02 - SO02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SO01'!$C$135:$K$275</definedName>
    <definedName name="_xlnm.Print_Area" localSheetId="1">'SO01 - SO01'!$C$4:$J$76,'SO01 - SO01'!$C$82:$J$117,'SO01 - SO01'!$C$123:$K$275</definedName>
    <definedName name="_xlnm.Print_Titles" localSheetId="1">'SO01 - SO01'!$135:$135</definedName>
    <definedName name="_xlnm._FilterDatabase" localSheetId="2" hidden="1">'SO02 - SO02'!$C$123:$K$168</definedName>
    <definedName name="_xlnm.Print_Area" localSheetId="2">'SO02 - SO02'!$C$4:$J$76,'SO02 - SO02'!$C$82:$J$105,'SO02 - SO02'!$C$111:$K$168</definedName>
    <definedName name="_xlnm.Print_Titles" localSheetId="2">'SO02 - SO02'!$123:$123</definedName>
    <definedName name="_xlnm.Print_Area" localSheetId="3">'Seznam figur'!$C$4:$G$76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T166"/>
  <c r="T163"/>
  <c r="R156"/>
  <c r="P126"/>
  <c r="J37"/>
  <c r="J36"/>
  <c i="1" r="AY96"/>
  <c i="3" r="J35"/>
  <c i="1" r="AX96"/>
  <c i="3" r="BI167"/>
  <c r="BH167"/>
  <c r="BG167"/>
  <c r="BF167"/>
  <c r="T167"/>
  <c r="R167"/>
  <c r="R166"/>
  <c r="P167"/>
  <c r="P166"/>
  <c r="BI164"/>
  <c r="BH164"/>
  <c r="BG164"/>
  <c r="BF164"/>
  <c r="T164"/>
  <c r="R164"/>
  <c r="R163"/>
  <c r="P164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91"/>
  <c r="J14"/>
  <c r="J12"/>
  <c r="J118"/>
  <c r="E7"/>
  <c r="E114"/>
  <c i="2" r="R270"/>
  <c r="P270"/>
  <c r="J253"/>
  <c r="J204"/>
  <c r="J144"/>
  <c r="J37"/>
  <c r="J36"/>
  <c i="1" r="AY95"/>
  <c i="2" r="J35"/>
  <c i="1" r="AX95"/>
  <c i="2" r="BI274"/>
  <c r="BH274"/>
  <c r="BG274"/>
  <c r="BF274"/>
  <c r="T274"/>
  <c r="T273"/>
  <c r="R274"/>
  <c r="R273"/>
  <c r="P274"/>
  <c r="P273"/>
  <c r="BI271"/>
  <c r="BH271"/>
  <c r="BG271"/>
  <c r="BF271"/>
  <c r="T271"/>
  <c r="T270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T258"/>
  <c r="R259"/>
  <c r="R258"/>
  <c r="P259"/>
  <c r="P258"/>
  <c r="BI255"/>
  <c r="BH255"/>
  <c r="BG255"/>
  <c r="BF255"/>
  <c r="T255"/>
  <c r="T254"/>
  <c r="R255"/>
  <c r="R254"/>
  <c r="P255"/>
  <c r="P254"/>
  <c r="J110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37"/>
  <c r="BH237"/>
  <c r="BG237"/>
  <c r="BF237"/>
  <c r="T237"/>
  <c r="T231"/>
  <c r="R237"/>
  <c r="R231"/>
  <c r="P237"/>
  <c r="P231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T215"/>
  <c r="R221"/>
  <c r="R215"/>
  <c r="P221"/>
  <c r="P215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J102"/>
  <c r="BI202"/>
  <c r="BH202"/>
  <c r="BG202"/>
  <c r="BF202"/>
  <c r="T202"/>
  <c r="R202"/>
  <c r="P202"/>
  <c r="BI200"/>
  <c r="BH200"/>
  <c r="BG200"/>
  <c r="BF200"/>
  <c r="T200"/>
  <c r="R200"/>
  <c r="P200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J99"/>
  <c r="BI139"/>
  <c r="BH139"/>
  <c r="BG139"/>
  <c r="BF139"/>
  <c r="T139"/>
  <c r="T138"/>
  <c r="R139"/>
  <c r="R138"/>
  <c r="P139"/>
  <c r="P138"/>
  <c r="F130"/>
  <c r="E128"/>
  <c r="F89"/>
  <c r="E87"/>
  <c r="J24"/>
  <c r="E24"/>
  <c r="J133"/>
  <c r="J23"/>
  <c r="J21"/>
  <c r="E21"/>
  <c r="J91"/>
  <c r="J20"/>
  <c r="J18"/>
  <c r="E18"/>
  <c r="F92"/>
  <c r="J17"/>
  <c r="J15"/>
  <c r="E15"/>
  <c r="F132"/>
  <c r="J14"/>
  <c r="J12"/>
  <c r="J89"/>
  <c r="E7"/>
  <c r="E126"/>
  <c i="1" r="L90"/>
  <c r="AM90"/>
  <c r="AM89"/>
  <c r="L89"/>
  <c r="AM87"/>
  <c r="L87"/>
  <c r="L85"/>
  <c r="L84"/>
  <c i="3" r="J167"/>
  <c r="BK164"/>
  <c r="J161"/>
  <c r="BK157"/>
  <c r="BK154"/>
  <c r="BK149"/>
  <c r="J146"/>
  <c r="BK137"/>
  <c r="J132"/>
  <c i="2" r="J268"/>
  <c r="J266"/>
  <c r="BK259"/>
  <c r="J255"/>
  <c r="J245"/>
  <c r="BK243"/>
  <c r="BK232"/>
  <c r="BK227"/>
  <c r="BK221"/>
  <c r="J213"/>
  <c r="J209"/>
  <c r="J207"/>
  <c r="BK191"/>
  <c r="BK186"/>
  <c r="BK172"/>
  <c r="BK167"/>
  <c r="BK158"/>
  <c r="BK153"/>
  <c r="BK148"/>
  <c r="J139"/>
  <c i="1" r="AS94"/>
  <c i="3" r="J143"/>
  <c r="BK127"/>
  <c i="2" r="BK216"/>
  <c r="J200"/>
  <c r="J194"/>
  <c r="J183"/>
  <c r="J248"/>
  <c r="J232"/>
  <c r="BK229"/>
  <c r="J221"/>
  <c r="J211"/>
  <c r="BK209"/>
  <c r="J202"/>
  <c r="BK200"/>
  <c r="J177"/>
  <c r="BK162"/>
  <c r="BK139"/>
  <c i="3" r="J164"/>
  <c r="J159"/>
  <c r="J154"/>
  <c r="BK143"/>
  <c i="2" r="J264"/>
  <c i="3" r="BK167"/>
  <c r="BK159"/>
  <c r="J157"/>
  <c r="J149"/>
  <c r="BK146"/>
  <c r="J137"/>
  <c r="BK132"/>
  <c r="J127"/>
  <c i="2" r="BK274"/>
  <c r="J274"/>
  <c r="J271"/>
  <c r="BK268"/>
  <c r="BK266"/>
  <c r="BK264"/>
  <c r="J262"/>
  <c r="BK255"/>
  <c r="BK245"/>
  <c r="J243"/>
  <c r="BK237"/>
  <c r="J229"/>
  <c r="J227"/>
  <c r="BK202"/>
  <c r="J191"/>
  <c r="J186"/>
  <c r="BK183"/>
  <c r="BK177"/>
  <c r="J172"/>
  <c r="J167"/>
  <c r="J162"/>
  <c r="J160"/>
  <c r="J158"/>
  <c r="J153"/>
  <c r="J148"/>
  <c r="BK271"/>
  <c r="BK262"/>
  <c r="J259"/>
  <c r="BK248"/>
  <c r="J216"/>
  <c r="BK211"/>
  <c r="J146"/>
  <c i="3" r="BK161"/>
  <c i="2" r="BK194"/>
  <c r="BK160"/>
  <c r="BK146"/>
  <c i="3" r="J34"/>
  <c i="2" r="J237"/>
  <c r="BK213"/>
  <c r="BK207"/>
  <c i="3" l="1" r="R152"/>
  <c i="2" r="T145"/>
  <c r="T137"/>
  <c r="P145"/>
  <c r="P137"/>
  <c r="P182"/>
  <c r="BK206"/>
  <c r="T206"/>
  <c r="BK242"/>
  <c r="J242"/>
  <c r="J108"/>
  <c r="BK261"/>
  <c r="J261"/>
  <c r="J114"/>
  <c r="T261"/>
  <c r="T257"/>
  <c r="BK182"/>
  <c r="J182"/>
  <c r="J101"/>
  <c r="T226"/>
  <c r="R242"/>
  <c r="P261"/>
  <c r="P257"/>
  <c i="3" r="T126"/>
  <c r="R142"/>
  <c r="BK156"/>
  <c r="J156"/>
  <c r="J102"/>
  <c r="T156"/>
  <c r="T152"/>
  <c i="2" r="R145"/>
  <c r="R137"/>
  <c r="P226"/>
  <c r="P242"/>
  <c r="R182"/>
  <c r="R206"/>
  <c r="BK145"/>
  <c r="J145"/>
  <c r="J100"/>
  <c r="T182"/>
  <c r="P206"/>
  <c r="BK226"/>
  <c r="J226"/>
  <c r="J106"/>
  <c r="R226"/>
  <c r="T242"/>
  <c r="R261"/>
  <c r="R257"/>
  <c i="3" r="BK126"/>
  <c r="J126"/>
  <c r="J98"/>
  <c r="R126"/>
  <c r="R125"/>
  <c r="R124"/>
  <c r="BK142"/>
  <c r="J142"/>
  <c r="J99"/>
  <c r="P142"/>
  <c r="P125"/>
  <c r="P124"/>
  <c i="1" r="AU96"/>
  <c i="3" r="T142"/>
  <c r="P156"/>
  <c r="P152"/>
  <c i="2" r="J92"/>
  <c r="F133"/>
  <c r="E85"/>
  <c r="BE148"/>
  <c r="J132"/>
  <c r="BE139"/>
  <c r="BE186"/>
  <c r="BE209"/>
  <c r="BE207"/>
  <c r="BE172"/>
  <c r="BE227"/>
  <c r="F91"/>
  <c r="J130"/>
  <c r="BE160"/>
  <c r="BE177"/>
  <c r="BE194"/>
  <c r="BE200"/>
  <c r="BE202"/>
  <c r="BE211"/>
  <c r="BE216"/>
  <c r="BE248"/>
  <c r="BE255"/>
  <c r="BE266"/>
  <c r="BE274"/>
  <c r="BK231"/>
  <c r="J231"/>
  <c r="J107"/>
  <c r="BK247"/>
  <c r="J247"/>
  <c r="J109"/>
  <c r="BK258"/>
  <c r="J258"/>
  <c r="J113"/>
  <c i="3" r="J89"/>
  <c r="F92"/>
  <c r="BE132"/>
  <c r="BE143"/>
  <c r="BE149"/>
  <c r="BE164"/>
  <c r="BE167"/>
  <c i="2" r="BE262"/>
  <c r="BE271"/>
  <c i="3" r="E85"/>
  <c r="F120"/>
  <c r="BE146"/>
  <c r="BE157"/>
  <c i="1" r="AW96"/>
  <c i="3" r="BK166"/>
  <c r="J166"/>
  <c r="J104"/>
  <c i="2" r="BE146"/>
  <c r="BE158"/>
  <c r="BE213"/>
  <c r="BE237"/>
  <c r="BE243"/>
  <c r="BK254"/>
  <c r="J254"/>
  <c r="J111"/>
  <c r="BE221"/>
  <c r="BE229"/>
  <c r="BE232"/>
  <c r="BE264"/>
  <c r="BE268"/>
  <c r="BK138"/>
  <c r="J138"/>
  <c r="J98"/>
  <c r="BK273"/>
  <c r="J273"/>
  <c r="J116"/>
  <c i="3" r="J92"/>
  <c i="2" r="BE153"/>
  <c r="BE162"/>
  <c r="BE167"/>
  <c r="BE183"/>
  <c r="BE191"/>
  <c r="BE245"/>
  <c r="BE259"/>
  <c r="BK215"/>
  <c r="J215"/>
  <c r="J105"/>
  <c r="BK270"/>
  <c r="J270"/>
  <c r="J115"/>
  <c i="3" r="J91"/>
  <c r="BE127"/>
  <c r="BE137"/>
  <c r="BE154"/>
  <c r="BE159"/>
  <c r="BE161"/>
  <c r="BK153"/>
  <c r="BK163"/>
  <c r="J163"/>
  <c r="J103"/>
  <c i="2" r="F35"/>
  <c i="1" r="BB95"/>
  <c i="2" r="F34"/>
  <c i="1" r="BA95"/>
  <c i="2" r="F37"/>
  <c i="1" r="BD95"/>
  <c i="2" r="J34"/>
  <c i="1" r="AW95"/>
  <c i="3" r="F34"/>
  <c i="1" r="BA96"/>
  <c i="2" r="F36"/>
  <c i="1" r="BC95"/>
  <c i="3" r="F36"/>
  <c i="1" r="BC96"/>
  <c i="3" r="F35"/>
  <c i="1" r="BB96"/>
  <c i="3" r="F37"/>
  <c i="1" r="BD96"/>
  <c i="3" l="1" r="BK152"/>
  <c r="J152"/>
  <c r="J100"/>
  <c i="2" r="P205"/>
  <c r="P136"/>
  <c i="1" r="AU95"/>
  <c i="3" r="T125"/>
  <c r="T124"/>
  <c i="2" r="T205"/>
  <c r="T136"/>
  <c r="R205"/>
  <c r="R136"/>
  <c r="BK205"/>
  <c r="J205"/>
  <c r="J103"/>
  <c r="J206"/>
  <c r="J104"/>
  <c r="BK257"/>
  <c r="J257"/>
  <c r="J112"/>
  <c r="BK137"/>
  <c r="BK136"/>
  <c r="J136"/>
  <c i="3" r="J153"/>
  <c r="J101"/>
  <c r="BK125"/>
  <c r="J125"/>
  <c r="J97"/>
  <c i="1" r="BA94"/>
  <c r="W30"/>
  <c i="2" r="J30"/>
  <c i="1" r="AG95"/>
  <c r="BB94"/>
  <c r="W31"/>
  <c i="3" r="F33"/>
  <c i="1" r="AZ96"/>
  <c r="BD94"/>
  <c r="W33"/>
  <c i="3" r="J33"/>
  <c i="1" r="AV96"/>
  <c r="AT96"/>
  <c r="BC94"/>
  <c r="W32"/>
  <c i="2" r="F33"/>
  <c i="1" r="AZ95"/>
  <c i="2" r="J33"/>
  <c i="1" r="AV95"/>
  <c r="AT95"/>
  <c r="AU94"/>
  <c i="2" l="1" r="J39"/>
  <c r="J137"/>
  <c r="J97"/>
  <c r="J96"/>
  <c i="3" r="BK124"/>
  <c r="J124"/>
  <c i="1" r="AN95"/>
  <c r="AZ94"/>
  <c r="W29"/>
  <c r="AW94"/>
  <c r="AK30"/>
  <c r="AY94"/>
  <c i="3" r="J30"/>
  <c i="1" r="AG96"/>
  <c r="AN96"/>
  <c r="AX94"/>
  <c i="3" l="1" r="J96"/>
  <c r="J39"/>
  <c i="1" r="AG94"/>
  <c r="AV94"/>
  <c r="AK29"/>
  <c l="1"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<sst xmlns="http://schemas.openxmlformats.org/spreadsheetml/2006/main">
  <si>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</si>
  <si>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</si>
  <si>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</si>
  <si>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</si>
  <si>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</si>
  <si>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{e8edbfa6-11b0-4d9f-8f9a-70478a250ed7}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</si>
  <si>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</si>
  <si>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</si>
  <si>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</si>
  <si>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</si>
  <si>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</si>
  <si>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</si>
  <si>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</si>
  <si>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</si>
  <si>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demolice-chuchle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</si>
  <si>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</si>
  <si>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</si>
  <si>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RD č. p. 87 a opěrné zdi na parc. č. 21 Velká Chuchle</t>
  </si>
  <si>
    <t>KSO:</t>
  </si>
  <si>
    <t>CC-CZ:</t>
  </si>
  <si>
    <t>Místo:</t>
  </si>
  <si>
    <t xml:space="preserve"> </t>
  </si>
  <si>
    <t>Datum:</t>
  </si>
  <si>
    <t>5. 4. 2026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</si>
  <si>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</si>
  <si>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</si>
  <si>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</si>
  <si>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</si>
  <si>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</si>
  <si>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</si>
  <si>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</si>
  <si>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</si>
  <si>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</si>
  <si>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</si>
  <si>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</si>
  <si>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</si>
  <si>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</si>
  <si>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</si>
  <si>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</si>
  <si>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</si>
  <si>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</si>
  <si>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</si>
  <si>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</si>
  <si>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</si>
  <si>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</si>
  <si>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</si>
  <si>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</si>
  <si>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</si>
  <si>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</si>
  <si>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</si>
  <si>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</si>
  <si>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</si>
  <si>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</si>
  <si>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</si>
  <si>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</si>
  <si>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</si>
  <si>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</si>
  <si>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</si>
  <si>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</si>
  <si>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</si>
  <si>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</si>
  <si>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</si>
  <si>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</si>
  <si>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</si>
  <si>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</si>
  <si>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</si>
  <si>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</si>
  <si>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</si>
  <si>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</si>
  <si>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</si>
  <si>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</si>
  <si>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</si>
  <si>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</si>
  <si>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</si>
  <si>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</si>
  <si>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</si>
  <si>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</si>
  <si>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</si>
  <si>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</si>
  <si>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</t>
  </si>
  <si>
    <t>1</t>
  </si>
  <si>
    <t>{c9042c83-7a64-4749-86cb-30b87b7eaa0f}</t>
  </si>
  <si>
    <t>2</t>
  </si>
  <si>
    <t>SO02</t>
  </si>
  <si>
    <t>{03e70290-f3d9-4fa9-9ba8-774e4ec42bd9}</t>
  </si>
  <si>
    <t>VV0001</t>
  </si>
  <si>
    <t>Výkaz (1)</t>
  </si>
  <si>
    <t>130,06</t>
  </si>
  <si>
    <t>3</t>
  </si>
  <si>
    <t>VV0002</t>
  </si>
  <si>
    <t>Výkaz (4)</t>
  </si>
  <si>
    <t>271,327</t>
  </si>
  <si>
    <t>KRYCÍ LIST SOUPISU PRACÍ</t>
  </si>
  <si>
    <t>VV0003</t>
  </si>
  <si>
    <t>Výkaz (5)</t>
  </si>
  <si>
    <t>116,027</t>
  </si>
  <si>
    <t>VV0004</t>
  </si>
  <si>
    <t>Výkaz (6)</t>
  </si>
  <si>
    <t>VV0005</t>
  </si>
  <si>
    <t>Výkaz (7)</t>
  </si>
  <si>
    <t>VV0006</t>
  </si>
  <si>
    <t>Výkaz (8)</t>
  </si>
  <si>
    <t>24,807</t>
  </si>
  <si>
    <t>Objekt:</t>
  </si>
  <si>
    <t>VV0007</t>
  </si>
  <si>
    <t>Výkaz (9)</t>
  </si>
  <si>
    <t>47,415</t>
  </si>
  <si>
    <t>SO01 - SO01</t>
  </si>
  <si>
    <t>VV0008</t>
  </si>
  <si>
    <t>Výkaz (10)</t>
  </si>
  <si>
    <t>189,128</t>
  </si>
  <si>
    <t>VV0009</t>
  </si>
  <si>
    <t>Výkaz (11)</t>
  </si>
  <si>
    <t>VV0010</t>
  </si>
  <si>
    <t>Výkaz (12)</t>
  </si>
  <si>
    <t>VV0011</t>
  </si>
  <si>
    <t>Výkaz (13)</t>
  </si>
  <si>
    <t>173,5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</si>
  <si>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</si>
  <si>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</si>
  <si>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</si>
  <si>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</si>
  <si>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</si>
  <si>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</si>
  <si>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</si>
  <si>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</si>
  <si>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</si>
  <si>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</si>
  <si>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</si>
  <si>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</si>
  <si>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</si>
  <si>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</si>
  <si>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</si>
  <si>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</si>
  <si>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</si>
  <si>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776 - Podlahy povlakové</t>
  </si>
  <si>
    <t>HZS - Hodinové zúčtovací sazby</t>
  </si>
  <si>
    <t>OST - Ostatní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</si>
  <si>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</si>
  <si>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</si>
  <si>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</si>
  <si>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</si>
  <si>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</si>
  <si>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</si>
  <si>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</si>
  <si>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</si>
  <si>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</si>
  <si>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</si>
  <si>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</si>
  <si>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</si>
  <si>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</si>
  <si>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</si>
  <si>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</si>
  <si>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</si>
  <si>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</si>
  <si>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</si>
  <si>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</si>
  <si>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</si>
  <si>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</si>
  <si>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</si>
  <si>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</si>
  <si>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</si>
  <si>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174151101</t>
  </si>
  <si>
    <t>Zásyp sypaninou z jakékoliv horniny strojně s uložením výkopku ve vrstvách se zhutněním jam, šachet, rýh nebo kolem objektů v těchto vykopávkách</t>
  </si>
  <si>
    <t>m3</t>
  </si>
  <si>
    <t>CS ÚRS 2025 01</t>
  </si>
  <si>
    <t>4</t>
  </si>
  <si>
    <t>PP</t>
  </si>
  <si>
    <t>VV</t>
  </si>
  <si>
    <t>"Množství určené pomocí aplikace Výměry.</t>
  </si>
  <si>
    <t>"13,103*4,963*2</t>
  </si>
  <si>
    <t>5</t>
  </si>
  <si>
    <t>Komunikace pozemní</t>
  </si>
  <si>
    <t>9</t>
  </si>
  <si>
    <t>Ostatní konstrukce a práce, bourání</t>
  </si>
  <si>
    <t>564801012</t>
  </si>
  <si>
    <t>Podklad ze štěrkodrtě ŠD plochy do 100 m2 tl 40 mm</t>
  </si>
  <si>
    <t>m2</t>
  </si>
  <si>
    <t>CS ÚRS 2026 01</t>
  </si>
  <si>
    <t>-1490366294</t>
  </si>
  <si>
    <t>Podklad ze štěrkodrti ŠD s rozprostřením a zhutněním plochy jednotlivě do 100 m2, po zhutnění tl. 40 mm</t>
  </si>
  <si>
    <t>941211112</t>
  </si>
  <si>
    <t>Lešení řadové rámové lehké pracovní s podlahami s provozním zatížením tř. 3 do 200 kg/m2 šířky tř. SW06 od 0,6 do 0,9 m výšky přes 10 do 25 m montáž</t>
  </si>
  <si>
    <t>6</t>
  </si>
  <si>
    <t>"(3,528+11,761+6,639+10,907+5,926)*7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</si>
  <si>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</si>
  <si>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</si>
  <si>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8</t>
  </si>
  <si>
    <t>"předpoklad 30 dní"</t>
  </si>
  <si>
    <t>30*312,809</t>
  </si>
  <si>
    <t>Součet</t>
  </si>
  <si>
    <t>941211331</t>
  </si>
  <si>
    <t>Odborná prohlídka lešení řadového rámového lehkého pracovního s podlahami s provozním zatížením tř. 3 do 200 kg/m2 šířky tř. SW06 od 0,6 do 0,9 m výšky do 25 m, celkové plochy přes 2 000 do 4 000 m2 nezakrytého</t>
  </si>
  <si>
    <t>kus</t>
  </si>
  <si>
    <t>10</t>
  </si>
  <si>
    <t>37</t>
  </si>
  <si>
    <t>513565573</t>
  </si>
  <si>
    <t>981011412</t>
  </si>
  <si>
    <t>Demolice budov postupným rozebíráním z cihel, kamene, tvárnic na maltu cementovou nebo z betonu prostého s podílem konstrukcí přes 10 do 15 %</t>
  </si>
  <si>
    <t>22</t>
  </si>
  <si>
    <t>"((13,103/0,8)*2)*3,542</t>
  </si>
  <si>
    <t>7</t>
  </si>
  <si>
    <t>993111111</t>
  </si>
  <si>
    <t>Dovoz a odvoz lešení včetně naložení a složení řadového, na vzdálenost do 10 km</t>
  </si>
  <si>
    <t>24</t>
  </si>
  <si>
    <t>"((3,528+11,761+6,639+10,907+5,926)*7)</t>
  </si>
  <si>
    <t>993111119</t>
  </si>
  <si>
    <t>Dovoz a odvoz lešení včetně naložení a složení řadového, na vzdálenost Příplatek k ceně za každých dalších i započatých 10 km přes 10 km</t>
  </si>
  <si>
    <t>26</t>
  </si>
  <si>
    <t>961043111</t>
  </si>
  <si>
    <t>Bourání základů z betonu proloženého kamenem</t>
  </si>
  <si>
    <t>884007874</t>
  </si>
  <si>
    <t>"((3,528+11,761+6,639+10,907+5,926)*0,80)*0,80</t>
  </si>
  <si>
    <t>997</t>
  </si>
  <si>
    <t>Přesun sutě</t>
  </si>
  <si>
    <t>997006512</t>
  </si>
  <si>
    <t>Vodorovné doprava suti s naložením a složením na skládku přes 100 m do 1 km</t>
  </si>
  <si>
    <t>t</t>
  </si>
  <si>
    <t>-1466142031</t>
  </si>
  <si>
    <t>Vodorovná doprava suti na skládku s naložením na dopravní prostředek a složením přes 100 m do 1 km</t>
  </si>
  <si>
    <t>47,415+189,128+15+9,7</t>
  </si>
  <si>
    <t>11</t>
  </si>
  <si>
    <t>997013601</t>
  </si>
  <si>
    <t>Poplatek za uložení na skládce (skládkovné) stavebního odpadu betonového kód odpadu 17 01 01</t>
  </si>
  <si>
    <t>57942306</t>
  </si>
  <si>
    <t>Poplatek za uložení stavebního odpadu na skládce (skládkovné) z prostého betonu zatříděného do Katalogu odpadů pod kódem 17 01 01</t>
  </si>
  <si>
    <t>"(((5,926+11,761+6,639+10,907+5,926)*0,80)*0,80)*1,8</t>
  </si>
  <si>
    <t>997006519</t>
  </si>
  <si>
    <t>Příplatek k vodorovnému přemístění suti na skládku ZKD 1 km přes 1 km</t>
  </si>
  <si>
    <t>819441357</t>
  </si>
  <si>
    <t>Vodorovná doprava suti na skládku Příplatek k ceně -6512 za každý další i započatý 1 km</t>
  </si>
  <si>
    <t>13</t>
  </si>
  <si>
    <t>997013631</t>
  </si>
  <si>
    <t>Poplatek za uložení na skládce (skládkovné) stavebního odpadu směsného kód odpadu 17 09 04</t>
  </si>
  <si>
    <t>-96194743</t>
  </si>
  <si>
    <t>Poplatek za uložení stavebního odpadu na skládce (skládkovné) směsného stavebního a demoličního zatříděného do Katalogu odpadů pod kódem 17 09 04</t>
  </si>
  <si>
    <t>"OBVODOVÉ ZDIVO+PŘÍČKY</t>
  </si>
  <si>
    <t>"(((0,5*(3,528+11,761+6,639+10,907+5,926+2,880+12,053+6,930+10,584+6,395)*2,4)+0,119*((4,627+5,607+5,607+5,652+5,346+5,948+5,274+2,657+1,115)*2.4))...</t>
  </si>
  <si>
    <t>14</t>
  </si>
  <si>
    <t>997013635</t>
  </si>
  <si>
    <t>Poplatek za uložení stavebního odpadu na skládce (skládkovné) komunálního zatříděného do Katalogu odpadů pod kódem 20 03 01</t>
  </si>
  <si>
    <t>40</t>
  </si>
  <si>
    <t>15</t>
  </si>
  <si>
    <t>997013811</t>
  </si>
  <si>
    <t>Poplatek za uložení stavebního odpadu na skládce (skládkovné) dřevěného zatříděného do Katalogu odpadů pod kódem 17 02 01</t>
  </si>
  <si>
    <t>42</t>
  </si>
  <si>
    <t>998</t>
  </si>
  <si>
    <t>Přesun hmot</t>
  </si>
  <si>
    <t>PSV</t>
  </si>
  <si>
    <t>Práce a dodávky PSV</t>
  </si>
  <si>
    <t>725</t>
  </si>
  <si>
    <t>Zdravotechnika - zařizovací předměty</t>
  </si>
  <si>
    <t>16</t>
  </si>
  <si>
    <t>725110814</t>
  </si>
  <si>
    <t>Demontáž klozetů kombi</t>
  </si>
  <si>
    <t>soubor</t>
  </si>
  <si>
    <t>46</t>
  </si>
  <si>
    <t>17</t>
  </si>
  <si>
    <t>725210821</t>
  </si>
  <si>
    <t>Demontáž umyvadel bez výtokových armatur umyvadel</t>
  </si>
  <si>
    <t>48</t>
  </si>
  <si>
    <t>18</t>
  </si>
  <si>
    <t>725820801</t>
  </si>
  <si>
    <t>Demontáž baterií nástěnných do G 3/4</t>
  </si>
  <si>
    <t>52</t>
  </si>
  <si>
    <t>19</t>
  </si>
  <si>
    <t>725840850</t>
  </si>
  <si>
    <t>Demontáž baterií sprchových diferenciálních do G 3/4 x 1</t>
  </si>
  <si>
    <t>56</t>
  </si>
  <si>
    <t>762</t>
  </si>
  <si>
    <t>Konstrukce tesařské</t>
  </si>
  <si>
    <t>20</t>
  </si>
  <si>
    <t>762331811</t>
  </si>
  <si>
    <t>Demontáž vázaných konstrukcí krovů sklonu do 60° z hranolů, hranolků, fošen, průřezové plochy do 120 cm2</t>
  </si>
  <si>
    <t>m</t>
  </si>
  <si>
    <t>58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</si>
  <si>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</si>
  <si>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</si>
  <si>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68</t>
  </si>
  <si>
    <t>764</t>
  </si>
  <si>
    <t>Konstrukce klempířské</t>
  </si>
  <si>
    <t>764002851</t>
  </si>
  <si>
    <t>Demontáž klempířských konstrukcí oplechování parapetů do suti</t>
  </si>
  <si>
    <t>70</t>
  </si>
  <si>
    <t>23</t>
  </si>
  <si>
    <t>764002861</t>
  </si>
  <si>
    <t>Demontáž klempířských konstrukcí oplechování říms do suti</t>
  </si>
  <si>
    <t>72</t>
  </si>
  <si>
    <t>765</t>
  </si>
  <si>
    <t>Krytina skládaná</t>
  </si>
  <si>
    <t>765111831</t>
  </si>
  <si>
    <t>Příplatek k demontáži krytiny keramické hladké do suti za sklon přes 30°</t>
  </si>
  <si>
    <t>-1222562072</t>
  </si>
  <si>
    <t>Demontáž krytiny keramické Příplatek k cenám za sklon přes 30° do suti</t>
  </si>
  <si>
    <t>25</t>
  </si>
  <si>
    <t>765111865</t>
  </si>
  <si>
    <t>Demontáž krytiny keramické hřebenů a nároží sklonu do 30° se zvětralou maltou do suti</t>
  </si>
  <si>
    <t>1265507469</t>
  </si>
  <si>
    <t>Demontáž krytiny keramické hřebenů a nároží, sklonu do 30° z hřebenáčů se zvětralou maltou do suti</t>
  </si>
  <si>
    <t>766</t>
  </si>
  <si>
    <t>Konstrukce truhlářské</t>
  </si>
  <si>
    <t>766691912</t>
  </si>
  <si>
    <t>Ostatní práce vyvěšení nebo zavěšení křídel dřevěných okenních, plochy přes 1,5 m2</t>
  </si>
  <si>
    <t>92</t>
  </si>
  <si>
    <t>27</t>
  </si>
  <si>
    <t>766691914</t>
  </si>
  <si>
    <t>Ostatní práce vyvěšení nebo zavěšení křídel dřevěných dveřních, plochy do 2 m2</t>
  </si>
  <si>
    <t>94</t>
  </si>
  <si>
    <t>776</t>
  </si>
  <si>
    <t>Podlahy povlakové</t>
  </si>
  <si>
    <t>28</t>
  </si>
  <si>
    <t>776201811</t>
  </si>
  <si>
    <t>Demontáž povlakových podlahovin lepených ručně bez podložky</t>
  </si>
  <si>
    <t>98</t>
  </si>
  <si>
    <t>"86,750*2</t>
  </si>
  <si>
    <t>HZS</t>
  </si>
  <si>
    <t>Hodinové zúčtovací sazby</t>
  </si>
  <si>
    <t>OST</t>
  </si>
  <si>
    <t>Ostatní</t>
  </si>
  <si>
    <t>29</t>
  </si>
  <si>
    <t>OST1</t>
  </si>
  <si>
    <t xml:space="preserve">Odpojení objektu od inženýrských sítí vč. odstranění stávajích přípojek, stavební  a odborné zabezpečení plynové přípojky</t>
  </si>
  <si>
    <t>kpl</t>
  </si>
  <si>
    <t>262144</t>
  </si>
  <si>
    <t>104</t>
  </si>
  <si>
    <t>VRN</t>
  </si>
  <si>
    <t>Vedlejší rozpočtové náklady</t>
  </si>
  <si>
    <t>VRN2</t>
  </si>
  <si>
    <t>Příprava staveniště</t>
  </si>
  <si>
    <t>30</t>
  </si>
  <si>
    <t>020001000</t>
  </si>
  <si>
    <t>106</t>
  </si>
  <si>
    <t>VRN3</t>
  </si>
  <si>
    <t>Zařízení staveniště</t>
  </si>
  <si>
    <t>31</t>
  </si>
  <si>
    <t>030001000</t>
  </si>
  <si>
    <t>108</t>
  </si>
  <si>
    <t>32</t>
  </si>
  <si>
    <t>033002000</t>
  </si>
  <si>
    <t>Připojení a spotřeba energií pro zařízení staveniště</t>
  </si>
  <si>
    <t>110</t>
  </si>
  <si>
    <t>33</t>
  </si>
  <si>
    <t>034002000</t>
  </si>
  <si>
    <t>Zabezpečení staveniště - úprava oplocení parkoviště dle potřeby</t>
  </si>
  <si>
    <t>112</t>
  </si>
  <si>
    <t>34</t>
  </si>
  <si>
    <t>039002000</t>
  </si>
  <si>
    <t>Zrušení zařízení staveniště</t>
  </si>
  <si>
    <t>114</t>
  </si>
  <si>
    <t>VRN5</t>
  </si>
  <si>
    <t>Finanční náklady</t>
  </si>
  <si>
    <t>35</t>
  </si>
  <si>
    <t>051002000</t>
  </si>
  <si>
    <t>Pojistné</t>
  </si>
  <si>
    <t>116</t>
  </si>
  <si>
    <t>VRN6</t>
  </si>
  <si>
    <t>Územní vlivy</t>
  </si>
  <si>
    <t>36</t>
  </si>
  <si>
    <t>065002000</t>
  </si>
  <si>
    <t>Mimostaveništní doprava materiálů, výrobků a strojů</t>
  </si>
  <si>
    <t>118</t>
  </si>
  <si>
    <t>Výkaz (14)</t>
  </si>
  <si>
    <t>145,936</t>
  </si>
  <si>
    <t>Výkaz (15)</t>
  </si>
  <si>
    <t>102,92</t>
  </si>
  <si>
    <t>SO02 - SO02</t>
  </si>
  <si>
    <t>139951101</t>
  </si>
  <si>
    <t>Bourání kcí v hloubených vykopávkách ze zdiva cihelného nebo smíšeného na MV, MVC strojně</t>
  </si>
  <si>
    <t>655881523</t>
  </si>
  <si>
    <t>Bourání konstrukcí v hloubených vykopávkách strojně s přemístěním suti na hromady na vzdálenost do 20 m nebo s naložením na dopravní prostředek ze zdiva cihelného nebo smíšeného na maltu vápennou nebo vápenocementovou</t>
  </si>
  <si>
    <t>"(28,436+29,087)*0,994*1,8</t>
  </si>
  <si>
    <t>181351004</t>
  </si>
  <si>
    <t>Rozprostření ornice tl vrstvy přes 200 do 250 mm pl do 100 m2 v rovině nebo ve svahu do 1:5 strojně</t>
  </si>
  <si>
    <t>-41856624</t>
  </si>
  <si>
    <t>Rozprostření a urovnání ornice v rovině nebo ve svahu sklonu do 1:5 strojně při souvislé ploše do 100 m2, tl. vrstvy přes 200 do 250 mm</t>
  </si>
  <si>
    <t>"(29,087+28,436)*2,537</t>
  </si>
  <si>
    <t>-684890257</t>
  </si>
  <si>
    <t>1324117207</t>
  </si>
  <si>
    <t>102,920*1,8</t>
  </si>
  <si>
    <t>-63000204</t>
  </si>
  <si>
    <t>-791212245</t>
  </si>
  <si>
    <t>-2019396399</t>
  </si>
  <si>
    <t>-652167132</t>
  </si>
  <si>
    <t>-595673009</t>
  </si>
  <si>
    <t>288415817</t>
  </si>
  <si>
    <t>569335414</t>
  </si>
  <si>
    <t>-1417698227</t>
  </si>
  <si>
    <t>SEZNAM FIGUR</t>
  </si>
  <si>
    <t>Výměra</t>
  </si>
  <si>
    <t>str1</t>
  </si>
  <si>
    <t>Lešení pro demontáž střechy</t>
  </si>
  <si>
    <t>16*8</t>
  </si>
  <si>
    <t>13,103*4,963*2</t>
  </si>
  <si>
    <t>Použití figury:</t>
  </si>
  <si>
    <t>(3,528+11,761+6,639+10,907+5,926)*7</t>
  </si>
  <si>
    <t>((13,103/0,8)*2)*3,542</t>
  </si>
  <si>
    <t>((3,528+11,761+6,639+10,907+5,926)*7)</t>
  </si>
  <si>
    <t>((3,528+11,761+6,639+10,907+5,926)*0,80)*0,80</t>
  </si>
  <si>
    <t>(((5,926+11,761+6,639+10,907+5,926)*0,80)*0,80)*1,8</t>
  </si>
  <si>
    <t>OBVODOVÉ ZDIVO+PŘÍČKY</t>
  </si>
  <si>
    <t>(((0,5*(3,528+11,761+6,639+10,907+5,926+2,880+12,053+6,930+10,584+6,395)*2,4)+0,119*((4,627+5,607+5,607+5,652+5,346+5,948+5,274+2,657+1,115)*2.4)))*1,8</t>
  </si>
  <si>
    <t>86,750*2</t>
  </si>
  <si>
    <t>(29,087+28,436)*2,537</t>
  </si>
  <si>
    <t>(28,436+29,087)*0,994*1,8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</si>
</sst>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8"/>
      <color theme="10"/>
      <name val="Arial CE"/>
    </font>
    <font>
      <b/>
      <sz val="9"/>
      <name val="Arial CE"/>
    </font>
    <font>
      <u/>
      <sz val="9"/>
      <color theme="10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7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9" fillId="0" borderId="16" xfId="1" applyFont="1" applyBorder="1" applyAlignment="1">
      <alignment vertical="center" wrapText="1"/>
    </xf>
    <xf numFmtId="167" fontId="38" fillId="0" borderId="18" xfId="0" applyNumberFormat="1" applyFont="1" applyBorder="1" applyAlignment="1">
      <alignment vertical="center" wrapText="1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84693_u3HkiyJBFyBhv4R1FSj6FMCd3vSAqxRVVCbza3MlLgE-mniPV5-heO-h-0nm5LqPjmlCcoBuVw76j9-kIhlJTA" TargetMode="External" /><Relationship Id="rId2" Type="http://schemas.openxmlformats.org/officeDocument/2006/relationships/hyperlink" Target="https://vymery.bimplatforma.cz/version/284693_DaiVnxZLYNB9Xmbsb9lY0uJZseMOqt38xZ9FwzTeniUJUWjn1-LkdJYEHpFal7kkiVkBeTFL3ydLHsGVod4ITA" TargetMode="External" /><Relationship Id="rId3" Type="http://schemas.openxmlformats.org/officeDocument/2006/relationships/hyperlink" Target="https://vymery.bimplatforma.cz/version/284693_tpUA8EOMWm_fvu1LuokFxjM5Lq5c67BQcjmUudS-xbYeuKTN0zRU3KKjRESMa4ASjqW00OKSCxqFewlrepgJWw" TargetMode="External" /><Relationship Id="rId4" Type="http://schemas.openxmlformats.org/officeDocument/2006/relationships/hyperlink" Target="https://vymery.bimplatforma.cz/version/284693_AixjRfDfRlYc0M6lfEO6S5aw-eWycDtUxQLkvQKhin30bbh6yKis8_OLP9DB31_hnuUNwUw4VhPQKykyZRyRRA" TargetMode="External" /><Relationship Id="rId5" Type="http://schemas.openxmlformats.org/officeDocument/2006/relationships/hyperlink" Target="https://vymery.bimplatforma.cz/version/284693_lX3bMkPCOycUho2016TvV8defk1TfKYqJthKqBSHNisXKPnMPhWEYE-sSH-DlozZViqlxT_mAEzoteWs8EjBSg" TargetMode="External" /><Relationship Id="rId6" Type="http://schemas.openxmlformats.org/officeDocument/2006/relationships/hyperlink" Target="https://vymery.bimplatforma.cz/version/284693_B0ILYUMNC6ZREjNeUM1CsxAACkucAgYu82HMI5Cgyz8p0Ee67ZzfLa6m8Nnglm6nPFhnbmCRTdKos2wYuJ5quA" TargetMode="External" /><Relationship Id="rId7" Type="http://schemas.openxmlformats.org/officeDocument/2006/relationships/hyperlink" Target="https://vymery.bimplatforma.cz/version/284693_5-xUe1ku3emAzD4j9XKUZD7NN7PnAuJjarLeEd7xeF9vnxgzDVx77x8Ss9yBHYwDxL8W6ZO7lX6A68UlUB6LMw" TargetMode="External" /><Relationship Id="rId8" Type="http://schemas.openxmlformats.org/officeDocument/2006/relationships/hyperlink" Target="https://vymery.bimplatforma.cz/version/284693_tI3QxeinfoBKsgXEDOcAijCQSIFYkmOIMo4t58aGW3nYmL0fyreaegDPFFqwsx4BNPlXExEyU4a5feB06qDfPg" TargetMode="External" /><Relationship Id="rId9" Type="http://schemas.openxmlformats.org/officeDocument/2006/relationships/hyperlink" Target="https://vymery.bimplatforma.cz/version/284693_tpUA8EOMWm_fvu1LuokFxjM5Lq5c67BQcjmUudS-xbYeuKTN0zRU3KKjRESMa4ASjqW00OKSCxqFewlrepgJWw" TargetMode="External" /><Relationship Id="rId10" Type="http://schemas.openxmlformats.org/officeDocument/2006/relationships/hyperlink" Target="https://vymery.bimplatforma.cz/version/284693_u3HkiyJBFyBhv4R1FSj6FMCd3vSAqxRVVCbza3MlLgE-mniPV5-heO-h-0nm5LqPjmlCcoBuVw76j9-kIhlJTA" TargetMode="External" /><Relationship Id="rId11" Type="http://schemas.openxmlformats.org/officeDocument/2006/relationships/hyperlink" Target="https://vymery.bimplatforma.cz/version/284693_Dz4hfEfYwkFBqCbkd5TLrQ0BipBCzD0iYI7ou1jyl07DwZ1CmJX9Dl5zRz8a6mCavCHtm-6rhmnfgHAX40kwNQ" TargetMode="External" /><Relationship Id="rId12" Type="http://schemas.openxmlformats.org/officeDocument/2006/relationships/hyperlink" Target="https://vymery.bimplatforma.cz/version/284693_1BXo5BRxiFimENac5lYBTdte8aQbdZMVG1htAqUSJfq7gNoDMid1rPZvQgxKwXfMVpSRniyUF6UZdNmZc6COeg" TargetMode="External" /><Relationship Id="rId13" Type="http://schemas.openxmlformats.org/officeDocument/2006/relationships/hyperlink" Target="https://vymery.bimplatforma.cz/version/284693_Qgd0_QOtz-kxxhjM3L2KBHzLX1P5nlUxPtuxT3bOHG6Z-q0pAl72B2REbTL85sJR540BQWSLh9ZoMVoKFDo6Dw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84693_nFDFiepLBBkQktoHqTzJAAlHAmppbDNaoQoTX-jVVPU08npLDqiQdHE-FLBNTBFLVfk4VFtxaQCh8XQQQKrduA" TargetMode="External" /><Relationship Id="rId2" Type="http://schemas.openxmlformats.org/officeDocument/2006/relationships/hyperlink" Target="https://vymery.bimplatforma.cz/version/284693_JiBWNLQSykSJ35WFHpAeA9_yXFhv--UwTBrejGTU1evJ7AIzdlBImdQmuG0AHWY636V1DlfEyp6-ASGn0PeyoQ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84693_u3HkiyJBFyBhv4R1FSj6FMCd3vSAqxRVVCbza3MlLgE-mniPV5-heO-h-0nm5LqPjmlCcoBuVw76j9-kIhlJTA" TargetMode="External" /><Relationship Id="rId2" Type="http://schemas.openxmlformats.org/officeDocument/2006/relationships/hyperlink" Target="https://vymery.bimplatforma.cz/version/284693_DaiVnxZLYNB9Xmbsb9lY0uJZseMOqt38xZ9FwzTeniUJUWjn1-LkdJYEHpFal7kkiVkBeTFL3ydLHsGVod4ITA" TargetMode="External" /><Relationship Id="rId3" Type="http://schemas.openxmlformats.org/officeDocument/2006/relationships/hyperlink" Target="https://vymery.bimplatforma.cz/version/284693_tpUA8EOMWm_fvu1LuokFxjM5Lq5c67BQcjmUudS-xbYeuKTN0zRU3KKjRESMa4ASjqW00OKSCxqFewlrepgJWw" TargetMode="External" /><Relationship Id="rId4" Type="http://schemas.openxmlformats.org/officeDocument/2006/relationships/hyperlink" Target="https://vymery.bimplatforma.cz/version/284693_AixjRfDfRlYc0M6lfEO6S5aw-eWycDtUxQLkvQKhin30bbh6yKis8_OLP9DB31_hnuUNwUw4VhPQKykyZRyRRA" TargetMode="External" /><Relationship Id="rId5" Type="http://schemas.openxmlformats.org/officeDocument/2006/relationships/hyperlink" Target="https://vymery.bimplatforma.cz/version/284693_lX3bMkPCOycUho2016TvV8defk1TfKYqJthKqBSHNisXKPnMPhWEYE-sSH-DlozZViqlxT_mAEzoteWs8EjBSg" TargetMode="External" /><Relationship Id="rId6" Type="http://schemas.openxmlformats.org/officeDocument/2006/relationships/hyperlink" Target="https://vymery.bimplatforma.cz/version/284693_B0ILYUMNC6ZREjNeUM1CsxAACkucAgYu82HMI5Cgyz8p0Ee67ZzfLa6m8Nnglm6nPFhnbmCRTdKos2wYuJ5quA" TargetMode="External" /><Relationship Id="rId7" Type="http://schemas.openxmlformats.org/officeDocument/2006/relationships/hyperlink" Target="https://vymery.bimplatforma.cz/version/284693_5-xUe1ku3emAzD4j9XKUZD7NN7PnAuJjarLeEd7xeF9vnxgzDVx77x8Ss9yBHYwDxL8W6ZO7lX6A68UlUB6LMw" TargetMode="External" /><Relationship Id="rId8" Type="http://schemas.openxmlformats.org/officeDocument/2006/relationships/hyperlink" Target="https://vymery.bimplatforma.cz/version/284693_tI3QxeinfoBKsgXEDOcAijCQSIFYkmOIMo4t58aGW3nYmL0fyreaegDPFFqwsx4BNPlXExEyU4a5feB06qDfPg" TargetMode="External" /><Relationship Id="rId9" Type="http://schemas.openxmlformats.org/officeDocument/2006/relationships/hyperlink" Target="https://vymery.bimplatforma.cz/version/284693_Dz4hfEfYwkFBqCbkd5TLrQ0BipBCzD0iYI7ou1jyl07DwZ1CmJX9Dl5zRz8a6mCavCHtm-6rhmnfgHAX40kwNQ" TargetMode="External" /><Relationship Id="rId10" Type="http://schemas.openxmlformats.org/officeDocument/2006/relationships/hyperlink" Target="https://vymery.bimplatforma.cz/version/284693_1BXo5BRxiFimENac5lYBTdte8aQbdZMVG1htAqUSJfq7gNoDMid1rPZvQgxKwXfMVpSRniyUF6UZdNmZc6COeg" TargetMode="External" /><Relationship Id="rId11" Type="http://schemas.openxmlformats.org/officeDocument/2006/relationships/hyperlink" Target="https://vymery.bimplatforma.cz/version/284693_Qgd0_QOtz-kxxhjM3L2KBHzLX1P5nlUxPtuxT3bOHG6Z-q0pAl72B2REbTL85sJR540BQWSLh9ZoMVoKFDo6Dw" TargetMode="External" /><Relationship Id="rId12" Type="http://schemas.openxmlformats.org/officeDocument/2006/relationships/hyperlink" Target="https://vymery.bimplatforma.cz/version/284693_JiBWNLQSykSJ35WFHpAeA9_yXFhv--UwTBrejGTU1evJ7AIzdlBImdQmuG0AHWY636V1DlfEyp6-ASGn0PeyoQ" TargetMode="External" /><Relationship Id="rId13" Type="http://schemas.openxmlformats.org/officeDocument/2006/relationships/hyperlink" Target="https://vymery.bimplatforma.cz/version/284693_nFDFiepLBBkQktoHqTzJAAlHAmppbDNaoQoTX-jVVPU08npLDqiQdHE-FLBNTBFLVfk4VFtxaQCh8XQQQKrduA" TargetMode="External" /><Relationship Id="rId14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demolice-chuchle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Demolice RD č. p. 87 a opěrné zdi na parc. č. 21 Velká Chuchle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5. 4. 2026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'SO01 - SO01'!J30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79</v>
      </c>
      <c r="AR95" s="126"/>
      <c r="AS95" s="127">
        <v>0</v>
      </c>
      <c r="AT95" s="128">
        <f>ROUND(SUM(AV95:AW95),2)</f>
        <v>0</v>
      </c>
      <c r="AU95" s="129">
        <f>'SO01 - SO01'!P136</f>
        <v>0</v>
      </c>
      <c r="AV95" s="128">
        <f>'SO01 - SO01'!J33</f>
        <v>0</v>
      </c>
      <c r="AW95" s="128">
        <f>'SO01 - SO01'!J34</f>
        <v>0</v>
      </c>
      <c r="AX95" s="128">
        <f>'SO01 - SO01'!J35</f>
        <v>0</v>
      </c>
      <c r="AY95" s="128">
        <f>'SO01 - SO01'!J36</f>
        <v>0</v>
      </c>
      <c r="AZ95" s="128">
        <f>'SO01 - SO01'!F33</f>
        <v>0</v>
      </c>
      <c r="BA95" s="128">
        <f>'SO01 - SO01'!F34</f>
        <v>0</v>
      </c>
      <c r="BB95" s="128">
        <f>'SO01 - SO01'!F35</f>
        <v>0</v>
      </c>
      <c r="BC95" s="128">
        <f>'SO01 - SO01'!F36</f>
        <v>0</v>
      </c>
      <c r="BD95" s="130">
        <f>'SO01 - SO01'!F37</f>
        <v>0</v>
      </c>
      <c r="BE95" s="7"/>
      <c r="BT95" s="131" t="s">
        <v>80</v>
      </c>
      <c r="BV95" s="131" t="s">
        <v>75</v>
      </c>
      <c r="BW95" s="131" t="s">
        <v>81</v>
      </c>
      <c r="BX95" s="131" t="s">
        <v>5</v>
      </c>
      <c r="CL95" s="131" t="s">
        <v>1</v>
      </c>
      <c r="CM95" s="131" t="s">
        <v>82</v>
      </c>
    </row>
    <row r="96" s="7" customFormat="1" ht="16.5" customHeight="1">
      <c r="A96" s="119" t="s">
        <v>77</v>
      </c>
      <c r="B96" s="120"/>
      <c r="C96" s="121"/>
      <c r="D96" s="122" t="s">
        <v>83</v>
      </c>
      <c r="E96" s="122"/>
      <c r="F96" s="122"/>
      <c r="G96" s="122"/>
      <c r="H96" s="122"/>
      <c r="I96" s="123"/>
      <c r="J96" s="122" t="s">
        <v>83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'SO02 - SO02'!J30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79</v>
      </c>
      <c r="AR96" s="126"/>
      <c r="AS96" s="132">
        <v>0</v>
      </c>
      <c r="AT96" s="133">
        <f>ROUND(SUM(AV96:AW96),2)</f>
        <v>0</v>
      </c>
      <c r="AU96" s="134">
        <f>'SO02 - SO02'!P124</f>
        <v>0</v>
      </c>
      <c r="AV96" s="133">
        <f>'SO02 - SO02'!J33</f>
        <v>0</v>
      </c>
      <c r="AW96" s="133">
        <f>'SO02 - SO02'!J34</f>
        <v>0</v>
      </c>
      <c r="AX96" s="133">
        <f>'SO02 - SO02'!J35</f>
        <v>0</v>
      </c>
      <c r="AY96" s="133">
        <f>'SO02 - SO02'!J36</f>
        <v>0</v>
      </c>
      <c r="AZ96" s="133">
        <f>'SO02 - SO02'!F33</f>
        <v>0</v>
      </c>
      <c r="BA96" s="133">
        <f>'SO02 - SO02'!F34</f>
        <v>0</v>
      </c>
      <c r="BB96" s="133">
        <f>'SO02 - SO02'!F35</f>
        <v>0</v>
      </c>
      <c r="BC96" s="133">
        <f>'SO02 - SO02'!F36</f>
        <v>0</v>
      </c>
      <c r="BD96" s="135">
        <f>'SO02 - SO02'!F37</f>
        <v>0</v>
      </c>
      <c r="BE96" s="7"/>
      <c r="BT96" s="131" t="s">
        <v>80</v>
      </c>
      <c r="BV96" s="131" t="s">
        <v>75</v>
      </c>
      <c r="BW96" s="131" t="s">
        <v>84</v>
      </c>
      <c r="BX96" s="131" t="s">
        <v>5</v>
      </c>
      <c r="CL96" s="131" t="s">
        <v>1</v>
      </c>
      <c r="CM96" s="131" t="s">
        <v>82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jnfxcKbq9t1i/IWrqDvR/y3LKbnhDziEmCBI9MN5fn1Ydw63K1mNhqQBvJqrpTg9RUIZGX3rbkTZyqKtBOgP/Q==" hashValue="dGofisB8+ONJ2wzwzN4MEk/BW5Vs7PepVtLbtFHtzEr14sAB8DhGcJCe0eEnxCAGEofQtRryr0DD3dO/y7cdg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SO01'!C2" display="/"/>
    <hyperlink ref="A96" location="'SO02 - SO02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  <c r="AZ2" s="136" t="s">
        <v>85</v>
      </c>
      <c r="BA2" s="136" t="s">
        <v>86</v>
      </c>
      <c r="BB2" s="136" t="s">
        <v>1</v>
      </c>
      <c r="BC2" s="136" t="s">
        <v>87</v>
      </c>
      <c r="BD2" s="136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82</v>
      </c>
      <c r="AZ3" s="136" t="s">
        <v>89</v>
      </c>
      <c r="BA3" s="136" t="s">
        <v>90</v>
      </c>
      <c r="BB3" s="136" t="s">
        <v>1</v>
      </c>
      <c r="BC3" s="136" t="s">
        <v>91</v>
      </c>
      <c r="BD3" s="136" t="s">
        <v>88</v>
      </c>
    </row>
    <row r="4" s="1" customFormat="1" ht="24.96" customHeight="1">
      <c r="B4" s="20"/>
      <c r="D4" s="139" t="s">
        <v>92</v>
      </c>
      <c r="L4" s="20"/>
      <c r="M4" s="140" t="s">
        <v>10</v>
      </c>
      <c r="AT4" s="17" t="s">
        <v>4</v>
      </c>
      <c r="AZ4" s="136" t="s">
        <v>93</v>
      </c>
      <c r="BA4" s="136" t="s">
        <v>94</v>
      </c>
      <c r="BB4" s="136" t="s">
        <v>1</v>
      </c>
      <c r="BC4" s="136" t="s">
        <v>95</v>
      </c>
      <c r="BD4" s="136" t="s">
        <v>88</v>
      </c>
    </row>
    <row r="5" s="1" customFormat="1" ht="6.96" customHeight="1">
      <c r="B5" s="20"/>
      <c r="L5" s="20"/>
      <c r="AZ5" s="136" t="s">
        <v>96</v>
      </c>
      <c r="BA5" s="136" t="s">
        <v>97</v>
      </c>
      <c r="BB5" s="136" t="s">
        <v>1</v>
      </c>
      <c r="BC5" s="136" t="s">
        <v>91</v>
      </c>
      <c r="BD5" s="136" t="s">
        <v>88</v>
      </c>
    </row>
    <row r="6" s="1" customFormat="1" ht="12" customHeight="1">
      <c r="B6" s="20"/>
      <c r="D6" s="141" t="s">
        <v>16</v>
      </c>
      <c r="L6" s="20"/>
      <c r="AZ6" s="136" t="s">
        <v>98</v>
      </c>
      <c r="BA6" s="136" t="s">
        <v>99</v>
      </c>
      <c r="BB6" s="136" t="s">
        <v>1</v>
      </c>
      <c r="BC6" s="136" t="s">
        <v>91</v>
      </c>
      <c r="BD6" s="136" t="s">
        <v>88</v>
      </c>
    </row>
    <row r="7" s="1" customFormat="1" ht="26.25" customHeight="1">
      <c r="B7" s="20"/>
      <c r="E7" s="142" t="str">
        <f>'Rekapitulace stavby'!K6</f>
        <v>Demolice RD č. p. 87 a opěrné zdi na parc. č. 21 Velká Chuchle</v>
      </c>
      <c r="F7" s="141"/>
      <c r="G7" s="141"/>
      <c r="H7" s="141"/>
      <c r="L7" s="20"/>
      <c r="AZ7" s="136" t="s">
        <v>100</v>
      </c>
      <c r="BA7" s="136" t="s">
        <v>101</v>
      </c>
      <c r="BB7" s="136" t="s">
        <v>1</v>
      </c>
      <c r="BC7" s="136" t="s">
        <v>102</v>
      </c>
      <c r="BD7" s="136" t="s">
        <v>88</v>
      </c>
    </row>
    <row r="8" s="2" customFormat="1" ht="12" customHeight="1">
      <c r="A8" s="38"/>
      <c r="B8" s="44"/>
      <c r="C8" s="38"/>
      <c r="D8" s="141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104</v>
      </c>
      <c r="BA8" s="136" t="s">
        <v>105</v>
      </c>
      <c r="BB8" s="136" t="s">
        <v>1</v>
      </c>
      <c r="BC8" s="136" t="s">
        <v>106</v>
      </c>
      <c r="BD8" s="136" t="s">
        <v>88</v>
      </c>
    </row>
    <row r="9" s="2" customFormat="1" ht="16.5" customHeight="1">
      <c r="A9" s="38"/>
      <c r="B9" s="44"/>
      <c r="C9" s="38"/>
      <c r="D9" s="38"/>
      <c r="E9" s="143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36" t="s">
        <v>108</v>
      </c>
      <c r="BA9" s="136" t="s">
        <v>109</v>
      </c>
      <c r="BB9" s="136" t="s">
        <v>1</v>
      </c>
      <c r="BC9" s="136" t="s">
        <v>110</v>
      </c>
      <c r="BD9" s="136" t="s">
        <v>88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36" t="s">
        <v>111</v>
      </c>
      <c r="BA10" s="136" t="s">
        <v>112</v>
      </c>
      <c r="BB10" s="136" t="s">
        <v>1</v>
      </c>
      <c r="BC10" s="136" t="s">
        <v>87</v>
      </c>
      <c r="BD10" s="136" t="s">
        <v>88</v>
      </c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36" t="s">
        <v>113</v>
      </c>
      <c r="BA11" s="136" t="s">
        <v>114</v>
      </c>
      <c r="BB11" s="136" t="s">
        <v>1</v>
      </c>
      <c r="BC11" s="136" t="s">
        <v>87</v>
      </c>
      <c r="BD11" s="136" t="s">
        <v>88</v>
      </c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5. 4. 2026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36" t="s">
        <v>115</v>
      </c>
      <c r="BA12" s="136" t="s">
        <v>116</v>
      </c>
      <c r="BB12" s="136" t="s">
        <v>1</v>
      </c>
      <c r="BC12" s="136" t="s">
        <v>117</v>
      </c>
      <c r="BD12" s="136" t="s">
        <v>88</v>
      </c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ROUND((SUM(BE136:BE275)),  2)</f>
        <v>0</v>
      </c>
      <c r="G33" s="38"/>
      <c r="H33" s="38"/>
      <c r="I33" s="156">
        <v>0.20999999999999999</v>
      </c>
      <c r="J33" s="155">
        <f>ROUND(((SUM(BE136:BE275))*I33),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ROUND((SUM(BF136:BF275)),  2)</f>
        <v>0</v>
      </c>
      <c r="G34" s="38"/>
      <c r="H34" s="38"/>
      <c r="I34" s="156">
        <v>0.12</v>
      </c>
      <c r="J34" s="155">
        <f>ROUND(((SUM(BF136:BF275))*I34),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ROUND((SUM(BG136:BG275)),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ROUND((SUM(BH136:BH275)),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ROUND((SUM(BI136:BI275)),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Demolice RD č. p. 87 a opěrné zdi na parc. č. 21 Velká Chuchle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SO01 - SO01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119</v>
      </c>
      <c r="D94" s="177"/>
      <c r="E94" s="177"/>
      <c r="F94" s="177"/>
      <c r="G94" s="177"/>
      <c r="H94" s="177"/>
      <c r="I94" s="177"/>
      <c r="J94" s="178" t="s">
        <v>120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121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0"/>
      <c r="C97" s="181"/>
      <c r="D97" s="182" t="s">
        <v>123</v>
      </c>
      <c r="E97" s="183"/>
      <c r="F97" s="183"/>
      <c r="G97" s="183"/>
      <c r="H97" s="183"/>
      <c r="I97" s="183"/>
      <c r="J97" s="184">
        <f>J137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124</v>
      </c>
      <c r="E98" s="189"/>
      <c r="F98" s="189"/>
      <c r="G98" s="189"/>
      <c r="H98" s="189"/>
      <c r="I98" s="189"/>
      <c r="J98" s="190">
        <f>J138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125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126</v>
      </c>
      <c r="E100" s="189"/>
      <c r="F100" s="189"/>
      <c r="G100" s="189"/>
      <c r="H100" s="189"/>
      <c r="I100" s="189"/>
      <c r="J100" s="190">
        <f>J145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127</v>
      </c>
      <c r="E101" s="189"/>
      <c r="F101" s="189"/>
      <c r="G101" s="189"/>
      <c r="H101" s="189"/>
      <c r="I101" s="189"/>
      <c r="J101" s="190">
        <f>J182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128</v>
      </c>
      <c r="E102" s="189"/>
      <c r="F102" s="189"/>
      <c r="G102" s="189"/>
      <c r="H102" s="189"/>
      <c r="I102" s="189"/>
      <c r="J102" s="190">
        <f>J204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129</v>
      </c>
      <c r="E103" s="183"/>
      <c r="F103" s="183"/>
      <c r="G103" s="183"/>
      <c r="H103" s="183"/>
      <c r="I103" s="183"/>
      <c r="J103" s="184">
        <f>J205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130</v>
      </c>
      <c r="E104" s="189"/>
      <c r="F104" s="189"/>
      <c r="G104" s="189"/>
      <c r="H104" s="189"/>
      <c r="I104" s="189"/>
      <c r="J104" s="190">
        <f>J206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131</v>
      </c>
      <c r="E105" s="189"/>
      <c r="F105" s="189"/>
      <c r="G105" s="189"/>
      <c r="H105" s="189"/>
      <c r="I105" s="189"/>
      <c r="J105" s="190">
        <f>J215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132</v>
      </c>
      <c r="E106" s="189"/>
      <c r="F106" s="189"/>
      <c r="G106" s="189"/>
      <c r="H106" s="189"/>
      <c r="I106" s="189"/>
      <c r="J106" s="190">
        <f>J226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133</v>
      </c>
      <c r="E107" s="189"/>
      <c r="F107" s="189"/>
      <c r="G107" s="189"/>
      <c r="H107" s="189"/>
      <c r="I107" s="189"/>
      <c r="J107" s="190">
        <f>J231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134</v>
      </c>
      <c r="E108" s="189"/>
      <c r="F108" s="189"/>
      <c r="G108" s="189"/>
      <c r="H108" s="189"/>
      <c r="I108" s="189"/>
      <c r="J108" s="190">
        <f>J242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135</v>
      </c>
      <c r="E109" s="189"/>
      <c r="F109" s="189"/>
      <c r="G109" s="189"/>
      <c r="H109" s="189"/>
      <c r="I109" s="189"/>
      <c r="J109" s="190">
        <f>J247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136</v>
      </c>
      <c r="E110" s="183"/>
      <c r="F110" s="183"/>
      <c r="G110" s="183"/>
      <c r="H110" s="183"/>
      <c r="I110" s="183"/>
      <c r="J110" s="184">
        <f>J253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80"/>
      <c r="C111" s="181"/>
      <c r="D111" s="182" t="s">
        <v>137</v>
      </c>
      <c r="E111" s="183"/>
      <c r="F111" s="183"/>
      <c r="G111" s="183"/>
      <c r="H111" s="183"/>
      <c r="I111" s="183"/>
      <c r="J111" s="184">
        <f>J254</f>
        <v>0</v>
      </c>
      <c r="K111" s="181"/>
      <c r="L111" s="18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80"/>
      <c r="C112" s="181"/>
      <c r="D112" s="182" t="s">
        <v>138</v>
      </c>
      <c r="E112" s="183"/>
      <c r="F112" s="183"/>
      <c r="G112" s="183"/>
      <c r="H112" s="183"/>
      <c r="I112" s="183"/>
      <c r="J112" s="184">
        <f>J257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86"/>
      <c r="C113" s="187"/>
      <c r="D113" s="188" t="s">
        <v>139</v>
      </c>
      <c r="E113" s="189"/>
      <c r="F113" s="189"/>
      <c r="G113" s="189"/>
      <c r="H113" s="189"/>
      <c r="I113" s="189"/>
      <c r="J113" s="190">
        <f>J258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140</v>
      </c>
      <c r="E114" s="189"/>
      <c r="F114" s="189"/>
      <c r="G114" s="189"/>
      <c r="H114" s="189"/>
      <c r="I114" s="189"/>
      <c r="J114" s="190">
        <f>J261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141</v>
      </c>
      <c r="E115" s="189"/>
      <c r="F115" s="189"/>
      <c r="G115" s="189"/>
      <c r="H115" s="189"/>
      <c r="I115" s="189"/>
      <c r="J115" s="190">
        <f>J270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142</v>
      </c>
      <c r="E116" s="189"/>
      <c r="F116" s="189"/>
      <c r="G116" s="189"/>
      <c r="H116" s="189"/>
      <c r="I116" s="189"/>
      <c r="J116" s="190">
        <f>J273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143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6.25" customHeight="1">
      <c r="A126" s="38"/>
      <c r="B126" s="39"/>
      <c r="C126" s="40"/>
      <c r="D126" s="40"/>
      <c r="E126" s="175" t="str">
        <f>E7</f>
        <v>Demolice RD č. p. 87 a opěrné zdi na parc. č. 21 Velká Chuchle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103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>SO01 - SO01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 xml:space="preserve"> </v>
      </c>
      <c r="G130" s="40"/>
      <c r="H130" s="40"/>
      <c r="I130" s="32" t="s">
        <v>22</v>
      </c>
      <c r="J130" s="79" t="str">
        <f>IF(J12="","",J12)</f>
        <v>5. 4. 2026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24</v>
      </c>
      <c r="D132" s="40"/>
      <c r="E132" s="40"/>
      <c r="F132" s="27" t="str">
        <f>E15</f>
        <v xml:space="preserve"> </v>
      </c>
      <c r="G132" s="40"/>
      <c r="H132" s="40"/>
      <c r="I132" s="32" t="s">
        <v>29</v>
      </c>
      <c r="J132" s="36" t="str">
        <f>E21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27</v>
      </c>
      <c r="D133" s="40"/>
      <c r="E133" s="40"/>
      <c r="F133" s="27" t="str">
        <f>IF(E18="","",E18)</f>
        <v>Vyplň údaj</v>
      </c>
      <c r="G133" s="40"/>
      <c r="H133" s="40"/>
      <c r="I133" s="32" t="s">
        <v>31</v>
      </c>
      <c r="J133" s="36" t="str">
        <f>E24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2"/>
      <c r="B135" s="193"/>
      <c r="C135" s="194" t="s">
        <v>144</v>
      </c>
      <c r="D135" s="195" t="s">
        <v>58</v>
      </c>
      <c r="E135" s="195" t="s">
        <v>54</v>
      </c>
      <c r="F135" s="195" t="s">
        <v>55</v>
      </c>
      <c r="G135" s="195" t="s">
        <v>145</v>
      </c>
      <c r="H135" s="195" t="s">
        <v>146</v>
      </c>
      <c r="I135" s="195" t="s">
        <v>147</v>
      </c>
      <c r="J135" s="195" t="s">
        <v>120</v>
      </c>
      <c r="K135" s="196" t="s">
        <v>148</v>
      </c>
      <c r="L135" s="197"/>
      <c r="M135" s="100" t="s">
        <v>1</v>
      </c>
      <c r="N135" s="101" t="s">
        <v>37</v>
      </c>
      <c r="O135" s="101" t="s">
        <v>149</v>
      </c>
      <c r="P135" s="101" t="s">
        <v>150</v>
      </c>
      <c r="Q135" s="101" t="s">
        <v>151</v>
      </c>
      <c r="R135" s="101" t="s">
        <v>152</v>
      </c>
      <c r="S135" s="101" t="s">
        <v>153</v>
      </c>
      <c r="T135" s="101" t="s">
        <v>154</v>
      </c>
      <c r="U135" s="102" t="s">
        <v>155</v>
      </c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</row>
    <row r="136" s="2" customFormat="1" ht="22.8" customHeight="1">
      <c r="A136" s="38"/>
      <c r="B136" s="39"/>
      <c r="C136" s="107" t="s">
        <v>156</v>
      </c>
      <c r="D136" s="40"/>
      <c r="E136" s="40"/>
      <c r="F136" s="40"/>
      <c r="G136" s="40"/>
      <c r="H136" s="40"/>
      <c r="I136" s="40"/>
      <c r="J136" s="198">
        <f>BK136</f>
        <v>0</v>
      </c>
      <c r="K136" s="40"/>
      <c r="L136" s="44"/>
      <c r="M136" s="103"/>
      <c r="N136" s="199"/>
      <c r="O136" s="104"/>
      <c r="P136" s="200">
        <f>P137+P205+P253+P254+P257</f>
        <v>0</v>
      </c>
      <c r="Q136" s="104"/>
      <c r="R136" s="200">
        <f>R137+R205+R253+R254+R257</f>
        <v>0</v>
      </c>
      <c r="S136" s="104"/>
      <c r="T136" s="200">
        <f>T137+T205+T253+T254+T257</f>
        <v>56.926884800000003</v>
      </c>
      <c r="U136" s="105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72</v>
      </c>
      <c r="AU136" s="17" t="s">
        <v>122</v>
      </c>
      <c r="BK136" s="201">
        <f>BK137+BK205+BK253+BK254+BK257</f>
        <v>0</v>
      </c>
    </row>
    <row r="137" s="12" customFormat="1" ht="25.92" customHeight="1">
      <c r="A137" s="12"/>
      <c r="B137" s="202"/>
      <c r="C137" s="203"/>
      <c r="D137" s="204" t="s">
        <v>72</v>
      </c>
      <c r="E137" s="205" t="s">
        <v>157</v>
      </c>
      <c r="F137" s="205" t="s">
        <v>158</v>
      </c>
      <c r="G137" s="203"/>
      <c r="H137" s="203"/>
      <c r="I137" s="206"/>
      <c r="J137" s="207">
        <f>BK137</f>
        <v>0</v>
      </c>
      <c r="K137" s="203"/>
      <c r="L137" s="208"/>
      <c r="M137" s="209"/>
      <c r="N137" s="210"/>
      <c r="O137" s="210"/>
      <c r="P137" s="211">
        <f>P138+P144+P145+P182+P204</f>
        <v>0</v>
      </c>
      <c r="Q137" s="210"/>
      <c r="R137" s="211">
        <f>R138+R144+R145+R182+R204</f>
        <v>0</v>
      </c>
      <c r="S137" s="210"/>
      <c r="T137" s="211">
        <f>T138+T144+T145+T182+T204</f>
        <v>54.575400000000002</v>
      </c>
      <c r="U137" s="2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80</v>
      </c>
      <c r="AT137" s="214" t="s">
        <v>72</v>
      </c>
      <c r="AU137" s="214" t="s">
        <v>73</v>
      </c>
      <c r="AY137" s="213" t="s">
        <v>159</v>
      </c>
      <c r="BK137" s="215">
        <f>BK138+BK144+BK145+BK182+BK204</f>
        <v>0</v>
      </c>
    </row>
    <row r="138" s="12" customFormat="1" ht="22.8" customHeight="1">
      <c r="A138" s="12"/>
      <c r="B138" s="202"/>
      <c r="C138" s="203"/>
      <c r="D138" s="204" t="s">
        <v>72</v>
      </c>
      <c r="E138" s="216" t="s">
        <v>80</v>
      </c>
      <c r="F138" s="216" t="s">
        <v>160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SUM(P139:P143)</f>
        <v>0</v>
      </c>
      <c r="Q138" s="210"/>
      <c r="R138" s="211">
        <f>SUM(R139:R143)</f>
        <v>0</v>
      </c>
      <c r="S138" s="210"/>
      <c r="T138" s="211">
        <f>SUM(T139:T143)</f>
        <v>0</v>
      </c>
      <c r="U138" s="2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80</v>
      </c>
      <c r="AT138" s="214" t="s">
        <v>72</v>
      </c>
      <c r="AU138" s="214" t="s">
        <v>80</v>
      </c>
      <c r="AY138" s="213" t="s">
        <v>159</v>
      </c>
      <c r="BK138" s="215">
        <f>SUM(BK139:BK143)</f>
        <v>0</v>
      </c>
    </row>
    <row r="139" s="2" customFormat="1" ht="44.25" customHeight="1">
      <c r="A139" s="38"/>
      <c r="B139" s="39"/>
      <c r="C139" s="218" t="s">
        <v>80</v>
      </c>
      <c r="D139" s="218" t="s">
        <v>161</v>
      </c>
      <c r="E139" s="219" t="s">
        <v>162</v>
      </c>
      <c r="F139" s="220" t="s">
        <v>163</v>
      </c>
      <c r="G139" s="221" t="s">
        <v>164</v>
      </c>
      <c r="H139" s="222">
        <v>130.06</v>
      </c>
      <c r="I139" s="223"/>
      <c r="J139" s="224">
        <f>ROUND(I139*H139,2)</f>
        <v>0</v>
      </c>
      <c r="K139" s="220" t="s">
        <v>165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7">
        <f>S139*H139</f>
        <v>0</v>
      </c>
      <c r="U139" s="228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166</v>
      </c>
      <c r="AT139" s="229" t="s">
        <v>161</v>
      </c>
      <c r="AU139" s="229" t="s">
        <v>82</v>
      </c>
      <c r="AY139" s="17" t="s">
        <v>159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80</v>
      </c>
      <c r="BK139" s="230">
        <f>ROUND(I139*H139,2)</f>
        <v>0</v>
      </c>
      <c r="BL139" s="17" t="s">
        <v>166</v>
      </c>
      <c r="BM139" s="229" t="s">
        <v>82</v>
      </c>
    </row>
    <row r="140" s="2" customFormat="1">
      <c r="A140" s="38"/>
      <c r="B140" s="39"/>
      <c r="C140" s="40"/>
      <c r="D140" s="231" t="s">
        <v>167</v>
      </c>
      <c r="E140" s="40"/>
      <c r="F140" s="232" t="s">
        <v>163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167</v>
      </c>
      <c r="AU140" s="17" t="s">
        <v>82</v>
      </c>
    </row>
    <row r="141" s="13" customFormat="1">
      <c r="A141" s="13"/>
      <c r="B141" s="236"/>
      <c r="C141" s="237"/>
      <c r="D141" s="231" t="s">
        <v>168</v>
      </c>
      <c r="E141" s="238" t="s">
        <v>1</v>
      </c>
      <c r="F141" s="239" t="s">
        <v>169</v>
      </c>
      <c r="G141" s="237"/>
      <c r="H141" s="238" t="s">
        <v>1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3"/>
      <c r="U141" s="24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168</v>
      </c>
      <c r="AU141" s="245" t="s">
        <v>82</v>
      </c>
      <c r="AV141" s="13" t="s">
        <v>80</v>
      </c>
      <c r="AW141" s="13" t="s">
        <v>30</v>
      </c>
      <c r="AX141" s="13" t="s">
        <v>73</v>
      </c>
      <c r="AY141" s="245" t="s">
        <v>159</v>
      </c>
    </row>
    <row r="142" s="13" customFormat="1">
      <c r="A142" s="13"/>
      <c r="B142" s="236"/>
      <c r="C142" s="237"/>
      <c r="D142" s="231" t="s">
        <v>168</v>
      </c>
      <c r="E142" s="238" t="s">
        <v>1</v>
      </c>
      <c r="F142" s="239" t="s">
        <v>170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3"/>
      <c r="U142" s="244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168</v>
      </c>
      <c r="AU142" s="245" t="s">
        <v>82</v>
      </c>
      <c r="AV142" s="13" t="s">
        <v>80</v>
      </c>
      <c r="AW142" s="13" t="s">
        <v>30</v>
      </c>
      <c r="AX142" s="13" t="s">
        <v>73</v>
      </c>
      <c r="AY142" s="245" t="s">
        <v>159</v>
      </c>
    </row>
    <row r="143" s="14" customFormat="1">
      <c r="A143" s="14"/>
      <c r="B143" s="246"/>
      <c r="C143" s="247"/>
      <c r="D143" s="231" t="s">
        <v>168</v>
      </c>
      <c r="E143" s="248" t="s">
        <v>1</v>
      </c>
      <c r="F143" s="249" t="s">
        <v>85</v>
      </c>
      <c r="G143" s="247"/>
      <c r="H143" s="250">
        <v>130.06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4"/>
      <c r="U143" s="255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168</v>
      </c>
      <c r="AU143" s="256" t="s">
        <v>82</v>
      </c>
      <c r="AV143" s="14" t="s">
        <v>82</v>
      </c>
      <c r="AW143" s="14" t="s">
        <v>30</v>
      </c>
      <c r="AX143" s="14" t="s">
        <v>80</v>
      </c>
      <c r="AY143" s="256" t="s">
        <v>159</v>
      </c>
    </row>
    <row r="144" s="12" customFormat="1" ht="22.8" customHeight="1">
      <c r="A144" s="12"/>
      <c r="B144" s="202"/>
      <c r="C144" s="203"/>
      <c r="D144" s="204" t="s">
        <v>72</v>
      </c>
      <c r="E144" s="216" t="s">
        <v>171</v>
      </c>
      <c r="F144" s="216" t="s">
        <v>172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v>0</v>
      </c>
      <c r="Q144" s="210"/>
      <c r="R144" s="211">
        <v>0</v>
      </c>
      <c r="S144" s="210"/>
      <c r="T144" s="211">
        <v>0</v>
      </c>
      <c r="U144" s="2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80</v>
      </c>
      <c r="AT144" s="214" t="s">
        <v>72</v>
      </c>
      <c r="AU144" s="214" t="s">
        <v>80</v>
      </c>
      <c r="AY144" s="213" t="s">
        <v>159</v>
      </c>
      <c r="BK144" s="215">
        <v>0</v>
      </c>
    </row>
    <row r="145" s="12" customFormat="1" ht="22.8" customHeight="1">
      <c r="A145" s="12"/>
      <c r="B145" s="202"/>
      <c r="C145" s="203"/>
      <c r="D145" s="204" t="s">
        <v>72</v>
      </c>
      <c r="E145" s="216" t="s">
        <v>173</v>
      </c>
      <c r="F145" s="216" t="s">
        <v>174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SUM(P146:P181)</f>
        <v>0</v>
      </c>
      <c r="Q145" s="210"/>
      <c r="R145" s="211">
        <f>SUM(R146:R181)</f>
        <v>0</v>
      </c>
      <c r="S145" s="210"/>
      <c r="T145" s="211">
        <f>SUM(T146:T181)</f>
        <v>54.575400000000002</v>
      </c>
      <c r="U145" s="2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80</v>
      </c>
      <c r="AT145" s="214" t="s">
        <v>72</v>
      </c>
      <c r="AU145" s="214" t="s">
        <v>80</v>
      </c>
      <c r="AY145" s="213" t="s">
        <v>159</v>
      </c>
      <c r="BK145" s="215">
        <f>SUM(BK146:BK181)</f>
        <v>0</v>
      </c>
    </row>
    <row r="146" s="2" customFormat="1" ht="21.75" customHeight="1">
      <c r="A146" s="38"/>
      <c r="B146" s="39"/>
      <c r="C146" s="218" t="s">
        <v>82</v>
      </c>
      <c r="D146" s="218" t="s">
        <v>161</v>
      </c>
      <c r="E146" s="219" t="s">
        <v>175</v>
      </c>
      <c r="F146" s="220" t="s">
        <v>176</v>
      </c>
      <c r="G146" s="221" t="s">
        <v>177</v>
      </c>
      <c r="H146" s="222">
        <v>86</v>
      </c>
      <c r="I146" s="223"/>
      <c r="J146" s="224">
        <f>ROUND(I146*H146,2)</f>
        <v>0</v>
      </c>
      <c r="K146" s="220" t="s">
        <v>178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7">
        <f>S146*H146</f>
        <v>0</v>
      </c>
      <c r="U146" s="228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166</v>
      </c>
      <c r="AT146" s="229" t="s">
        <v>161</v>
      </c>
      <c r="AU146" s="229" t="s">
        <v>82</v>
      </c>
      <c r="AY146" s="17" t="s">
        <v>159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80</v>
      </c>
      <c r="BK146" s="230">
        <f>ROUND(I146*H146,2)</f>
        <v>0</v>
      </c>
      <c r="BL146" s="17" t="s">
        <v>166</v>
      </c>
      <c r="BM146" s="229" t="s">
        <v>179</v>
      </c>
    </row>
    <row r="147" s="2" customFormat="1">
      <c r="A147" s="38"/>
      <c r="B147" s="39"/>
      <c r="C147" s="40"/>
      <c r="D147" s="231" t="s">
        <v>167</v>
      </c>
      <c r="E147" s="40"/>
      <c r="F147" s="232" t="s">
        <v>180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167</v>
      </c>
      <c r="AU147" s="17" t="s">
        <v>82</v>
      </c>
    </row>
    <row r="148" s="2" customFormat="1" ht="44.25" customHeight="1">
      <c r="A148" s="38"/>
      <c r="B148" s="39"/>
      <c r="C148" s="218" t="s">
        <v>88</v>
      </c>
      <c r="D148" s="218" t="s">
        <v>161</v>
      </c>
      <c r="E148" s="219" t="s">
        <v>181</v>
      </c>
      <c r="F148" s="220" t="s">
        <v>182</v>
      </c>
      <c r="G148" s="221" t="s">
        <v>177</v>
      </c>
      <c r="H148" s="222">
        <v>271.327</v>
      </c>
      <c r="I148" s="223"/>
      <c r="J148" s="224">
        <f>ROUND(I148*H148,2)</f>
        <v>0</v>
      </c>
      <c r="K148" s="220" t="s">
        <v>165</v>
      </c>
      <c r="L148" s="44"/>
      <c r="M148" s="225" t="s">
        <v>1</v>
      </c>
      <c r="N148" s="226" t="s">
        <v>38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7">
        <f>S148*H148</f>
        <v>0</v>
      </c>
      <c r="U148" s="228" t="s">
        <v>1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166</v>
      </c>
      <c r="AT148" s="229" t="s">
        <v>161</v>
      </c>
      <c r="AU148" s="229" t="s">
        <v>82</v>
      </c>
      <c r="AY148" s="17" t="s">
        <v>159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80</v>
      </c>
      <c r="BK148" s="230">
        <f>ROUND(I148*H148,2)</f>
        <v>0</v>
      </c>
      <c r="BL148" s="17" t="s">
        <v>166</v>
      </c>
      <c r="BM148" s="229" t="s">
        <v>183</v>
      </c>
    </row>
    <row r="149" s="2" customFormat="1">
      <c r="A149" s="38"/>
      <c r="B149" s="39"/>
      <c r="C149" s="40"/>
      <c r="D149" s="231" t="s">
        <v>167</v>
      </c>
      <c r="E149" s="40"/>
      <c r="F149" s="232" t="s">
        <v>182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1"/>
      <c r="U149" s="92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167</v>
      </c>
      <c r="AU149" s="17" t="s">
        <v>82</v>
      </c>
    </row>
    <row r="150" s="13" customFormat="1">
      <c r="A150" s="13"/>
      <c r="B150" s="236"/>
      <c r="C150" s="237"/>
      <c r="D150" s="231" t="s">
        <v>168</v>
      </c>
      <c r="E150" s="238" t="s">
        <v>1</v>
      </c>
      <c r="F150" s="239" t="s">
        <v>169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3"/>
      <c r="U150" s="24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168</v>
      </c>
      <c r="AU150" s="245" t="s">
        <v>82</v>
      </c>
      <c r="AV150" s="13" t="s">
        <v>80</v>
      </c>
      <c r="AW150" s="13" t="s">
        <v>30</v>
      </c>
      <c r="AX150" s="13" t="s">
        <v>73</v>
      </c>
      <c r="AY150" s="245" t="s">
        <v>159</v>
      </c>
    </row>
    <row r="151" s="13" customFormat="1">
      <c r="A151" s="13"/>
      <c r="B151" s="236"/>
      <c r="C151" s="237"/>
      <c r="D151" s="231" t="s">
        <v>168</v>
      </c>
      <c r="E151" s="238" t="s">
        <v>1</v>
      </c>
      <c r="F151" s="239" t="s">
        <v>184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168</v>
      </c>
      <c r="AU151" s="245" t="s">
        <v>82</v>
      </c>
      <c r="AV151" s="13" t="s">
        <v>80</v>
      </c>
      <c r="AW151" s="13" t="s">
        <v>30</v>
      </c>
      <c r="AX151" s="13" t="s">
        <v>73</v>
      </c>
      <c r="AY151" s="245" t="s">
        <v>159</v>
      </c>
    </row>
    <row r="152" s="14" customFormat="1">
      <c r="A152" s="14"/>
      <c r="B152" s="246"/>
      <c r="C152" s="247"/>
      <c r="D152" s="231" t="s">
        <v>168</v>
      </c>
      <c r="E152" s="248" t="s">
        <v>1</v>
      </c>
      <c r="F152" s="249" t="s">
        <v>89</v>
      </c>
      <c r="G152" s="247"/>
      <c r="H152" s="250">
        <v>271.327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4"/>
      <c r="U152" s="255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168</v>
      </c>
      <c r="AU152" s="256" t="s">
        <v>82</v>
      </c>
      <c r="AV152" s="14" t="s">
        <v>82</v>
      </c>
      <c r="AW152" s="14" t="s">
        <v>30</v>
      </c>
      <c r="AX152" s="14" t="s">
        <v>80</v>
      </c>
      <c r="AY152" s="256" t="s">
        <v>159</v>
      </c>
    </row>
    <row r="153" s="2" customFormat="1" ht="55.5" customHeight="1">
      <c r="A153" s="38"/>
      <c r="B153" s="39"/>
      <c r="C153" s="218" t="s">
        <v>166</v>
      </c>
      <c r="D153" s="218" t="s">
        <v>161</v>
      </c>
      <c r="E153" s="219" t="s">
        <v>185</v>
      </c>
      <c r="F153" s="220" t="s">
        <v>186</v>
      </c>
      <c r="G153" s="221" t="s">
        <v>177</v>
      </c>
      <c r="H153" s="222">
        <v>9384.2700000000004</v>
      </c>
      <c r="I153" s="223"/>
      <c r="J153" s="224">
        <f>ROUND(I153*H153,2)</f>
        <v>0</v>
      </c>
      <c r="K153" s="220" t="s">
        <v>165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7">
        <f>S153*H153</f>
        <v>0</v>
      </c>
      <c r="U153" s="228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166</v>
      </c>
      <c r="AT153" s="229" t="s">
        <v>161</v>
      </c>
      <c r="AU153" s="229" t="s">
        <v>82</v>
      </c>
      <c r="AY153" s="17" t="s">
        <v>159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80</v>
      </c>
      <c r="BK153" s="230">
        <f>ROUND(I153*H153,2)</f>
        <v>0</v>
      </c>
      <c r="BL153" s="17" t="s">
        <v>166</v>
      </c>
      <c r="BM153" s="229" t="s">
        <v>187</v>
      </c>
    </row>
    <row r="154" s="2" customFormat="1">
      <c r="A154" s="38"/>
      <c r="B154" s="39"/>
      <c r="C154" s="40"/>
      <c r="D154" s="231" t="s">
        <v>167</v>
      </c>
      <c r="E154" s="40"/>
      <c r="F154" s="232" t="s">
        <v>186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167</v>
      </c>
      <c r="AU154" s="17" t="s">
        <v>82</v>
      </c>
    </row>
    <row r="155" s="13" customFormat="1">
      <c r="A155" s="13"/>
      <c r="B155" s="236"/>
      <c r="C155" s="237"/>
      <c r="D155" s="231" t="s">
        <v>168</v>
      </c>
      <c r="E155" s="238" t="s">
        <v>1</v>
      </c>
      <c r="F155" s="239" t="s">
        <v>188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3"/>
      <c r="U155" s="24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168</v>
      </c>
      <c r="AU155" s="245" t="s">
        <v>82</v>
      </c>
      <c r="AV155" s="13" t="s">
        <v>80</v>
      </c>
      <c r="AW155" s="13" t="s">
        <v>30</v>
      </c>
      <c r="AX155" s="13" t="s">
        <v>73</v>
      </c>
      <c r="AY155" s="245" t="s">
        <v>159</v>
      </c>
    </row>
    <row r="156" s="14" customFormat="1">
      <c r="A156" s="14"/>
      <c r="B156" s="246"/>
      <c r="C156" s="247"/>
      <c r="D156" s="231" t="s">
        <v>168</v>
      </c>
      <c r="E156" s="257" t="s">
        <v>1</v>
      </c>
      <c r="F156" s="248" t="s">
        <v>189</v>
      </c>
      <c r="G156" s="247"/>
      <c r="H156" s="250">
        <v>9384.2700000000004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4"/>
      <c r="U156" s="255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168</v>
      </c>
      <c r="AU156" s="256" t="s">
        <v>82</v>
      </c>
      <c r="AV156" s="14" t="s">
        <v>82</v>
      </c>
      <c r="AW156" s="14" t="s">
        <v>30</v>
      </c>
      <c r="AX156" s="14" t="s">
        <v>73</v>
      </c>
      <c r="AY156" s="256" t="s">
        <v>159</v>
      </c>
    </row>
    <row r="157" s="15" customFormat="1">
      <c r="A157" s="15"/>
      <c r="B157" s="258"/>
      <c r="C157" s="259"/>
      <c r="D157" s="231" t="s">
        <v>168</v>
      </c>
      <c r="E157" s="260" t="s">
        <v>1</v>
      </c>
      <c r="F157" s="261" t="s">
        <v>190</v>
      </c>
      <c r="G157" s="259"/>
      <c r="H157" s="262">
        <v>9384.2700000000004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6"/>
      <c r="U157" s="267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8" t="s">
        <v>168</v>
      </c>
      <c r="AU157" s="268" t="s">
        <v>82</v>
      </c>
      <c r="AV157" s="15" t="s">
        <v>166</v>
      </c>
      <c r="AW157" s="15" t="s">
        <v>30</v>
      </c>
      <c r="AX157" s="15" t="s">
        <v>80</v>
      </c>
      <c r="AY157" s="268" t="s">
        <v>159</v>
      </c>
    </row>
    <row r="158" s="2" customFormat="1" ht="55.5" customHeight="1">
      <c r="A158" s="38"/>
      <c r="B158" s="39"/>
      <c r="C158" s="218" t="s">
        <v>171</v>
      </c>
      <c r="D158" s="218" t="s">
        <v>161</v>
      </c>
      <c r="E158" s="219" t="s">
        <v>191</v>
      </c>
      <c r="F158" s="220" t="s">
        <v>192</v>
      </c>
      <c r="G158" s="221" t="s">
        <v>193</v>
      </c>
      <c r="H158" s="222">
        <v>1</v>
      </c>
      <c r="I158" s="223"/>
      <c r="J158" s="224">
        <f>ROUND(I158*H158,2)</f>
        <v>0</v>
      </c>
      <c r="K158" s="220" t="s">
        <v>165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7">
        <f>S158*H158</f>
        <v>0</v>
      </c>
      <c r="U158" s="228" t="s">
        <v>1</v>
      </c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166</v>
      </c>
      <c r="AT158" s="229" t="s">
        <v>161</v>
      </c>
      <c r="AU158" s="229" t="s">
        <v>82</v>
      </c>
      <c r="AY158" s="17" t="s">
        <v>159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80</v>
      </c>
      <c r="BK158" s="230">
        <f>ROUND(I158*H158,2)</f>
        <v>0</v>
      </c>
      <c r="BL158" s="17" t="s">
        <v>166</v>
      </c>
      <c r="BM158" s="229" t="s">
        <v>194</v>
      </c>
    </row>
    <row r="159" s="2" customFormat="1">
      <c r="A159" s="38"/>
      <c r="B159" s="39"/>
      <c r="C159" s="40"/>
      <c r="D159" s="231" t="s">
        <v>167</v>
      </c>
      <c r="E159" s="40"/>
      <c r="F159" s="232" t="s">
        <v>192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1"/>
      <c r="U159" s="92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167</v>
      </c>
      <c r="AU159" s="17" t="s">
        <v>82</v>
      </c>
    </row>
    <row r="160" s="2" customFormat="1" ht="55.5" customHeight="1">
      <c r="A160" s="38"/>
      <c r="B160" s="39"/>
      <c r="C160" s="218" t="s">
        <v>195</v>
      </c>
      <c r="D160" s="218" t="s">
        <v>161</v>
      </c>
      <c r="E160" s="219" t="s">
        <v>191</v>
      </c>
      <c r="F160" s="220" t="s">
        <v>192</v>
      </c>
      <c r="G160" s="221" t="s">
        <v>193</v>
      </c>
      <c r="H160" s="222">
        <v>1</v>
      </c>
      <c r="I160" s="223"/>
      <c r="J160" s="224">
        <f>ROUND(I160*H160,2)</f>
        <v>0</v>
      </c>
      <c r="K160" s="220" t="s">
        <v>165</v>
      </c>
      <c r="L160" s="44"/>
      <c r="M160" s="225" t="s">
        <v>1</v>
      </c>
      <c r="N160" s="226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7">
        <f>S160*H160</f>
        <v>0</v>
      </c>
      <c r="U160" s="228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166</v>
      </c>
      <c r="AT160" s="229" t="s">
        <v>161</v>
      </c>
      <c r="AU160" s="229" t="s">
        <v>82</v>
      </c>
      <c r="AY160" s="17" t="s">
        <v>159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80</v>
      </c>
      <c r="BK160" s="230">
        <f>ROUND(I160*H160,2)</f>
        <v>0</v>
      </c>
      <c r="BL160" s="17" t="s">
        <v>166</v>
      </c>
      <c r="BM160" s="229" t="s">
        <v>196</v>
      </c>
    </row>
    <row r="161" s="2" customFormat="1">
      <c r="A161" s="38"/>
      <c r="B161" s="39"/>
      <c r="C161" s="40"/>
      <c r="D161" s="231" t="s">
        <v>167</v>
      </c>
      <c r="E161" s="40"/>
      <c r="F161" s="232" t="s">
        <v>192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167</v>
      </c>
      <c r="AU161" s="17" t="s">
        <v>82</v>
      </c>
    </row>
    <row r="162" s="2" customFormat="1" ht="44.25" customHeight="1">
      <c r="A162" s="38"/>
      <c r="B162" s="39"/>
      <c r="C162" s="218" t="s">
        <v>183</v>
      </c>
      <c r="D162" s="218" t="s">
        <v>161</v>
      </c>
      <c r="E162" s="219" t="s">
        <v>197</v>
      </c>
      <c r="F162" s="220" t="s">
        <v>198</v>
      </c>
      <c r="G162" s="221" t="s">
        <v>164</v>
      </c>
      <c r="H162" s="222">
        <v>116.027</v>
      </c>
      <c r="I162" s="223"/>
      <c r="J162" s="224">
        <f>ROUND(I162*H162,2)</f>
        <v>0</v>
      </c>
      <c r="K162" s="220" t="s">
        <v>165</v>
      </c>
      <c r="L162" s="44"/>
      <c r="M162" s="225" t="s">
        <v>1</v>
      </c>
      <c r="N162" s="226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7">
        <f>S162*H162</f>
        <v>0</v>
      </c>
      <c r="U162" s="228" t="s">
        <v>1</v>
      </c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166</v>
      </c>
      <c r="AT162" s="229" t="s">
        <v>161</v>
      </c>
      <c r="AU162" s="229" t="s">
        <v>82</v>
      </c>
      <c r="AY162" s="17" t="s">
        <v>159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80</v>
      </c>
      <c r="BK162" s="230">
        <f>ROUND(I162*H162,2)</f>
        <v>0</v>
      </c>
      <c r="BL162" s="17" t="s">
        <v>166</v>
      </c>
      <c r="BM162" s="229" t="s">
        <v>199</v>
      </c>
    </row>
    <row r="163" s="2" customFormat="1">
      <c r="A163" s="38"/>
      <c r="B163" s="39"/>
      <c r="C163" s="40"/>
      <c r="D163" s="231" t="s">
        <v>167</v>
      </c>
      <c r="E163" s="40"/>
      <c r="F163" s="232" t="s">
        <v>198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1"/>
      <c r="U163" s="92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167</v>
      </c>
      <c r="AU163" s="17" t="s">
        <v>82</v>
      </c>
    </row>
    <row r="164" s="13" customFormat="1">
      <c r="A164" s="13"/>
      <c r="B164" s="236"/>
      <c r="C164" s="237"/>
      <c r="D164" s="231" t="s">
        <v>168</v>
      </c>
      <c r="E164" s="238" t="s">
        <v>1</v>
      </c>
      <c r="F164" s="239" t="s">
        <v>169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3"/>
      <c r="U164" s="244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168</v>
      </c>
      <c r="AU164" s="245" t="s">
        <v>82</v>
      </c>
      <c r="AV164" s="13" t="s">
        <v>80</v>
      </c>
      <c r="AW164" s="13" t="s">
        <v>30</v>
      </c>
      <c r="AX164" s="13" t="s">
        <v>73</v>
      </c>
      <c r="AY164" s="245" t="s">
        <v>159</v>
      </c>
    </row>
    <row r="165" s="13" customFormat="1">
      <c r="A165" s="13"/>
      <c r="B165" s="236"/>
      <c r="C165" s="237"/>
      <c r="D165" s="231" t="s">
        <v>168</v>
      </c>
      <c r="E165" s="238" t="s">
        <v>1</v>
      </c>
      <c r="F165" s="239" t="s">
        <v>200</v>
      </c>
      <c r="G165" s="237"/>
      <c r="H165" s="238" t="s">
        <v>1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3"/>
      <c r="U165" s="244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168</v>
      </c>
      <c r="AU165" s="245" t="s">
        <v>82</v>
      </c>
      <c r="AV165" s="13" t="s">
        <v>80</v>
      </c>
      <c r="AW165" s="13" t="s">
        <v>30</v>
      </c>
      <c r="AX165" s="13" t="s">
        <v>73</v>
      </c>
      <c r="AY165" s="245" t="s">
        <v>159</v>
      </c>
    </row>
    <row r="166" s="14" customFormat="1">
      <c r="A166" s="14"/>
      <c r="B166" s="246"/>
      <c r="C166" s="247"/>
      <c r="D166" s="231" t="s">
        <v>168</v>
      </c>
      <c r="E166" s="248" t="s">
        <v>1</v>
      </c>
      <c r="F166" s="249" t="s">
        <v>93</v>
      </c>
      <c r="G166" s="247"/>
      <c r="H166" s="250">
        <v>116.027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4"/>
      <c r="U166" s="255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168</v>
      </c>
      <c r="AU166" s="256" t="s">
        <v>82</v>
      </c>
      <c r="AV166" s="14" t="s">
        <v>82</v>
      </c>
      <c r="AW166" s="14" t="s">
        <v>30</v>
      </c>
      <c r="AX166" s="14" t="s">
        <v>80</v>
      </c>
      <c r="AY166" s="256" t="s">
        <v>159</v>
      </c>
    </row>
    <row r="167" s="2" customFormat="1" ht="24.15" customHeight="1">
      <c r="A167" s="38"/>
      <c r="B167" s="39"/>
      <c r="C167" s="218" t="s">
        <v>201</v>
      </c>
      <c r="D167" s="218" t="s">
        <v>161</v>
      </c>
      <c r="E167" s="219" t="s">
        <v>202</v>
      </c>
      <c r="F167" s="220" t="s">
        <v>203</v>
      </c>
      <c r="G167" s="221" t="s">
        <v>177</v>
      </c>
      <c r="H167" s="222">
        <v>271.327</v>
      </c>
      <c r="I167" s="223"/>
      <c r="J167" s="224">
        <f>ROUND(I167*H167,2)</f>
        <v>0</v>
      </c>
      <c r="K167" s="220" t="s">
        <v>165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7">
        <f>S167*H167</f>
        <v>0</v>
      </c>
      <c r="U167" s="228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166</v>
      </c>
      <c r="AT167" s="229" t="s">
        <v>161</v>
      </c>
      <c r="AU167" s="229" t="s">
        <v>82</v>
      </c>
      <c r="AY167" s="17" t="s">
        <v>159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80</v>
      </c>
      <c r="BK167" s="230">
        <f>ROUND(I167*H167,2)</f>
        <v>0</v>
      </c>
      <c r="BL167" s="17" t="s">
        <v>166</v>
      </c>
      <c r="BM167" s="229" t="s">
        <v>204</v>
      </c>
    </row>
    <row r="168" s="2" customFormat="1">
      <c r="A168" s="38"/>
      <c r="B168" s="39"/>
      <c r="C168" s="40"/>
      <c r="D168" s="231" t="s">
        <v>167</v>
      </c>
      <c r="E168" s="40"/>
      <c r="F168" s="232" t="s">
        <v>203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167</v>
      </c>
      <c r="AU168" s="17" t="s">
        <v>82</v>
      </c>
    </row>
    <row r="169" s="13" customFormat="1">
      <c r="A169" s="13"/>
      <c r="B169" s="236"/>
      <c r="C169" s="237"/>
      <c r="D169" s="231" t="s">
        <v>168</v>
      </c>
      <c r="E169" s="238" t="s">
        <v>1</v>
      </c>
      <c r="F169" s="239" t="s">
        <v>169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3"/>
      <c r="U169" s="24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168</v>
      </c>
      <c r="AU169" s="245" t="s">
        <v>82</v>
      </c>
      <c r="AV169" s="13" t="s">
        <v>80</v>
      </c>
      <c r="AW169" s="13" t="s">
        <v>30</v>
      </c>
      <c r="AX169" s="13" t="s">
        <v>73</v>
      </c>
      <c r="AY169" s="245" t="s">
        <v>159</v>
      </c>
    </row>
    <row r="170" s="13" customFormat="1">
      <c r="A170" s="13"/>
      <c r="B170" s="236"/>
      <c r="C170" s="237"/>
      <c r="D170" s="231" t="s">
        <v>168</v>
      </c>
      <c r="E170" s="238" t="s">
        <v>1</v>
      </c>
      <c r="F170" s="239" t="s">
        <v>205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3"/>
      <c r="U170" s="24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168</v>
      </c>
      <c r="AU170" s="245" t="s">
        <v>82</v>
      </c>
      <c r="AV170" s="13" t="s">
        <v>80</v>
      </c>
      <c r="AW170" s="13" t="s">
        <v>30</v>
      </c>
      <c r="AX170" s="13" t="s">
        <v>73</v>
      </c>
      <c r="AY170" s="245" t="s">
        <v>159</v>
      </c>
    </row>
    <row r="171" s="14" customFormat="1">
      <c r="A171" s="14"/>
      <c r="B171" s="246"/>
      <c r="C171" s="247"/>
      <c r="D171" s="231" t="s">
        <v>168</v>
      </c>
      <c r="E171" s="248" t="s">
        <v>1</v>
      </c>
      <c r="F171" s="249" t="s">
        <v>96</v>
      </c>
      <c r="G171" s="247"/>
      <c r="H171" s="250">
        <v>271.327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4"/>
      <c r="U171" s="255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168</v>
      </c>
      <c r="AU171" s="256" t="s">
        <v>82</v>
      </c>
      <c r="AV171" s="14" t="s">
        <v>82</v>
      </c>
      <c r="AW171" s="14" t="s">
        <v>30</v>
      </c>
      <c r="AX171" s="14" t="s">
        <v>80</v>
      </c>
      <c r="AY171" s="256" t="s">
        <v>159</v>
      </c>
    </row>
    <row r="172" s="2" customFormat="1" ht="44.25" customHeight="1">
      <c r="A172" s="38"/>
      <c r="B172" s="39"/>
      <c r="C172" s="218" t="s">
        <v>187</v>
      </c>
      <c r="D172" s="218" t="s">
        <v>161</v>
      </c>
      <c r="E172" s="219" t="s">
        <v>206</v>
      </c>
      <c r="F172" s="220" t="s">
        <v>207</v>
      </c>
      <c r="G172" s="221" t="s">
        <v>177</v>
      </c>
      <c r="H172" s="222">
        <v>271.327</v>
      </c>
      <c r="I172" s="223"/>
      <c r="J172" s="224">
        <f>ROUND(I172*H172,2)</f>
        <v>0</v>
      </c>
      <c r="K172" s="220" t="s">
        <v>165</v>
      </c>
      <c r="L172" s="44"/>
      <c r="M172" s="225" t="s">
        <v>1</v>
      </c>
      <c r="N172" s="226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7">
        <f>S172*H172</f>
        <v>0</v>
      </c>
      <c r="U172" s="228" t="s">
        <v>1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166</v>
      </c>
      <c r="AT172" s="229" t="s">
        <v>161</v>
      </c>
      <c r="AU172" s="229" t="s">
        <v>82</v>
      </c>
      <c r="AY172" s="17" t="s">
        <v>159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80</v>
      </c>
      <c r="BK172" s="230">
        <f>ROUND(I172*H172,2)</f>
        <v>0</v>
      </c>
      <c r="BL172" s="17" t="s">
        <v>166</v>
      </c>
      <c r="BM172" s="229" t="s">
        <v>208</v>
      </c>
    </row>
    <row r="173" s="2" customFormat="1">
      <c r="A173" s="38"/>
      <c r="B173" s="39"/>
      <c r="C173" s="40"/>
      <c r="D173" s="231" t="s">
        <v>167</v>
      </c>
      <c r="E173" s="40"/>
      <c r="F173" s="232" t="s">
        <v>207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1"/>
      <c r="U173" s="92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167</v>
      </c>
      <c r="AU173" s="17" t="s">
        <v>82</v>
      </c>
    </row>
    <row r="174" s="13" customFormat="1">
      <c r="A174" s="13"/>
      <c r="B174" s="236"/>
      <c r="C174" s="237"/>
      <c r="D174" s="231" t="s">
        <v>168</v>
      </c>
      <c r="E174" s="238" t="s">
        <v>1</v>
      </c>
      <c r="F174" s="239" t="s">
        <v>169</v>
      </c>
      <c r="G174" s="237"/>
      <c r="H174" s="238" t="s">
        <v>1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3"/>
      <c r="U174" s="244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168</v>
      </c>
      <c r="AU174" s="245" t="s">
        <v>82</v>
      </c>
      <c r="AV174" s="13" t="s">
        <v>80</v>
      </c>
      <c r="AW174" s="13" t="s">
        <v>30</v>
      </c>
      <c r="AX174" s="13" t="s">
        <v>73</v>
      </c>
      <c r="AY174" s="245" t="s">
        <v>159</v>
      </c>
    </row>
    <row r="175" s="13" customFormat="1">
      <c r="A175" s="13"/>
      <c r="B175" s="236"/>
      <c r="C175" s="237"/>
      <c r="D175" s="231" t="s">
        <v>168</v>
      </c>
      <c r="E175" s="238" t="s">
        <v>1</v>
      </c>
      <c r="F175" s="239" t="s">
        <v>184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3"/>
      <c r="U175" s="244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168</v>
      </c>
      <c r="AU175" s="245" t="s">
        <v>82</v>
      </c>
      <c r="AV175" s="13" t="s">
        <v>80</v>
      </c>
      <c r="AW175" s="13" t="s">
        <v>30</v>
      </c>
      <c r="AX175" s="13" t="s">
        <v>73</v>
      </c>
      <c r="AY175" s="245" t="s">
        <v>159</v>
      </c>
    </row>
    <row r="176" s="14" customFormat="1">
      <c r="A176" s="14"/>
      <c r="B176" s="246"/>
      <c r="C176" s="247"/>
      <c r="D176" s="231" t="s">
        <v>168</v>
      </c>
      <c r="E176" s="248" t="s">
        <v>1</v>
      </c>
      <c r="F176" s="249" t="s">
        <v>98</v>
      </c>
      <c r="G176" s="247"/>
      <c r="H176" s="250">
        <v>271.327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4"/>
      <c r="U176" s="255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168</v>
      </c>
      <c r="AU176" s="256" t="s">
        <v>82</v>
      </c>
      <c r="AV176" s="14" t="s">
        <v>82</v>
      </c>
      <c r="AW176" s="14" t="s">
        <v>30</v>
      </c>
      <c r="AX176" s="14" t="s">
        <v>80</v>
      </c>
      <c r="AY176" s="256" t="s">
        <v>159</v>
      </c>
    </row>
    <row r="177" s="2" customFormat="1" ht="16.5" customHeight="1">
      <c r="A177" s="38"/>
      <c r="B177" s="39"/>
      <c r="C177" s="218" t="s">
        <v>173</v>
      </c>
      <c r="D177" s="218" t="s">
        <v>161</v>
      </c>
      <c r="E177" s="219" t="s">
        <v>209</v>
      </c>
      <c r="F177" s="220" t="s">
        <v>210</v>
      </c>
      <c r="G177" s="221" t="s">
        <v>164</v>
      </c>
      <c r="H177" s="222">
        <v>24.806999999999999</v>
      </c>
      <c r="I177" s="223"/>
      <c r="J177" s="224">
        <f>ROUND(I177*H177,2)</f>
        <v>0</v>
      </c>
      <c r="K177" s="220" t="s">
        <v>178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2.2000000000000002</v>
      </c>
      <c r="T177" s="227">
        <f>S177*H177</f>
        <v>54.575400000000002</v>
      </c>
      <c r="U177" s="228" t="s">
        <v>1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166</v>
      </c>
      <c r="AT177" s="229" t="s">
        <v>161</v>
      </c>
      <c r="AU177" s="229" t="s">
        <v>82</v>
      </c>
      <c r="AY177" s="17" t="s">
        <v>159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80</v>
      </c>
      <c r="BK177" s="230">
        <f>ROUND(I177*H177,2)</f>
        <v>0</v>
      </c>
      <c r="BL177" s="17" t="s">
        <v>166</v>
      </c>
      <c r="BM177" s="229" t="s">
        <v>211</v>
      </c>
    </row>
    <row r="178" s="2" customFormat="1">
      <c r="A178" s="38"/>
      <c r="B178" s="39"/>
      <c r="C178" s="40"/>
      <c r="D178" s="231" t="s">
        <v>167</v>
      </c>
      <c r="E178" s="40"/>
      <c r="F178" s="232" t="s">
        <v>210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167</v>
      </c>
      <c r="AU178" s="17" t="s">
        <v>82</v>
      </c>
    </row>
    <row r="179" s="13" customFormat="1">
      <c r="A179" s="13"/>
      <c r="B179" s="236"/>
      <c r="C179" s="237"/>
      <c r="D179" s="231" t="s">
        <v>168</v>
      </c>
      <c r="E179" s="238" t="s">
        <v>1</v>
      </c>
      <c r="F179" s="239" t="s">
        <v>169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3"/>
      <c r="U179" s="24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168</v>
      </c>
      <c r="AU179" s="245" t="s">
        <v>82</v>
      </c>
      <c r="AV179" s="13" t="s">
        <v>80</v>
      </c>
      <c r="AW179" s="13" t="s">
        <v>30</v>
      </c>
      <c r="AX179" s="13" t="s">
        <v>73</v>
      </c>
      <c r="AY179" s="245" t="s">
        <v>159</v>
      </c>
    </row>
    <row r="180" s="13" customFormat="1">
      <c r="A180" s="13"/>
      <c r="B180" s="236"/>
      <c r="C180" s="237"/>
      <c r="D180" s="231" t="s">
        <v>168</v>
      </c>
      <c r="E180" s="238" t="s">
        <v>1</v>
      </c>
      <c r="F180" s="239" t="s">
        <v>212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3"/>
      <c r="U180" s="244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168</v>
      </c>
      <c r="AU180" s="245" t="s">
        <v>82</v>
      </c>
      <c r="AV180" s="13" t="s">
        <v>80</v>
      </c>
      <c r="AW180" s="13" t="s">
        <v>30</v>
      </c>
      <c r="AX180" s="13" t="s">
        <v>73</v>
      </c>
      <c r="AY180" s="245" t="s">
        <v>159</v>
      </c>
    </row>
    <row r="181" s="14" customFormat="1">
      <c r="A181" s="14"/>
      <c r="B181" s="246"/>
      <c r="C181" s="247"/>
      <c r="D181" s="231" t="s">
        <v>168</v>
      </c>
      <c r="E181" s="248" t="s">
        <v>1</v>
      </c>
      <c r="F181" s="249" t="s">
        <v>100</v>
      </c>
      <c r="G181" s="247"/>
      <c r="H181" s="250">
        <v>24.806999999999999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4"/>
      <c r="U181" s="255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168</v>
      </c>
      <c r="AU181" s="256" t="s">
        <v>82</v>
      </c>
      <c r="AV181" s="14" t="s">
        <v>82</v>
      </c>
      <c r="AW181" s="14" t="s">
        <v>30</v>
      </c>
      <c r="AX181" s="14" t="s">
        <v>80</v>
      </c>
      <c r="AY181" s="256" t="s">
        <v>159</v>
      </c>
    </row>
    <row r="182" s="12" customFormat="1" ht="22.8" customHeight="1">
      <c r="A182" s="12"/>
      <c r="B182" s="202"/>
      <c r="C182" s="203"/>
      <c r="D182" s="204" t="s">
        <v>72</v>
      </c>
      <c r="E182" s="216" t="s">
        <v>213</v>
      </c>
      <c r="F182" s="216" t="s">
        <v>214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SUM(P183:P203)</f>
        <v>0</v>
      </c>
      <c r="Q182" s="210"/>
      <c r="R182" s="211">
        <f>SUM(R183:R203)</f>
        <v>0</v>
      </c>
      <c r="S182" s="210"/>
      <c r="T182" s="211">
        <f>SUM(T183:T203)</f>
        <v>0</v>
      </c>
      <c r="U182" s="2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80</v>
      </c>
      <c r="AT182" s="214" t="s">
        <v>72</v>
      </c>
      <c r="AU182" s="214" t="s">
        <v>80</v>
      </c>
      <c r="AY182" s="213" t="s">
        <v>159</v>
      </c>
      <c r="BK182" s="215">
        <f>SUM(BK183:BK203)</f>
        <v>0</v>
      </c>
    </row>
    <row r="183" s="2" customFormat="1" ht="24.15" customHeight="1">
      <c r="A183" s="38"/>
      <c r="B183" s="39"/>
      <c r="C183" s="218" t="s">
        <v>194</v>
      </c>
      <c r="D183" s="218" t="s">
        <v>161</v>
      </c>
      <c r="E183" s="219" t="s">
        <v>215</v>
      </c>
      <c r="F183" s="220" t="s">
        <v>216</v>
      </c>
      <c r="G183" s="221" t="s">
        <v>217</v>
      </c>
      <c r="H183" s="222">
        <v>261.243</v>
      </c>
      <c r="I183" s="223"/>
      <c r="J183" s="224">
        <f>ROUND(I183*H183,2)</f>
        <v>0</v>
      </c>
      <c r="K183" s="220" t="s">
        <v>178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7">
        <f>S183*H183</f>
        <v>0</v>
      </c>
      <c r="U183" s="228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166</v>
      </c>
      <c r="AT183" s="229" t="s">
        <v>161</v>
      </c>
      <c r="AU183" s="229" t="s">
        <v>82</v>
      </c>
      <c r="AY183" s="17" t="s">
        <v>159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80</v>
      </c>
      <c r="BK183" s="230">
        <f>ROUND(I183*H183,2)</f>
        <v>0</v>
      </c>
      <c r="BL183" s="17" t="s">
        <v>166</v>
      </c>
      <c r="BM183" s="229" t="s">
        <v>218</v>
      </c>
    </row>
    <row r="184" s="2" customFormat="1">
      <c r="A184" s="38"/>
      <c r="B184" s="39"/>
      <c r="C184" s="40"/>
      <c r="D184" s="231" t="s">
        <v>167</v>
      </c>
      <c r="E184" s="40"/>
      <c r="F184" s="232" t="s">
        <v>219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167</v>
      </c>
      <c r="AU184" s="17" t="s">
        <v>82</v>
      </c>
    </row>
    <row r="185" s="14" customFormat="1">
      <c r="A185" s="14"/>
      <c r="B185" s="246"/>
      <c r="C185" s="247"/>
      <c r="D185" s="231" t="s">
        <v>168</v>
      </c>
      <c r="E185" s="257" t="s">
        <v>1</v>
      </c>
      <c r="F185" s="248" t="s">
        <v>220</v>
      </c>
      <c r="G185" s="247"/>
      <c r="H185" s="250">
        <v>261.243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4"/>
      <c r="U185" s="255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168</v>
      </c>
      <c r="AU185" s="256" t="s">
        <v>82</v>
      </c>
      <c r="AV185" s="14" t="s">
        <v>82</v>
      </c>
      <c r="AW185" s="14" t="s">
        <v>30</v>
      </c>
      <c r="AX185" s="14" t="s">
        <v>80</v>
      </c>
      <c r="AY185" s="256" t="s">
        <v>159</v>
      </c>
    </row>
    <row r="186" s="2" customFormat="1" ht="33" customHeight="1">
      <c r="A186" s="38"/>
      <c r="B186" s="39"/>
      <c r="C186" s="218" t="s">
        <v>221</v>
      </c>
      <c r="D186" s="218" t="s">
        <v>161</v>
      </c>
      <c r="E186" s="219" t="s">
        <v>222</v>
      </c>
      <c r="F186" s="220" t="s">
        <v>223</v>
      </c>
      <c r="G186" s="221" t="s">
        <v>217</v>
      </c>
      <c r="H186" s="222">
        <v>47.414999999999999</v>
      </c>
      <c r="I186" s="223"/>
      <c r="J186" s="224">
        <f>ROUND(I186*H186,2)</f>
        <v>0</v>
      </c>
      <c r="K186" s="220" t="s">
        <v>178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7">
        <f>S186*H186</f>
        <v>0</v>
      </c>
      <c r="U186" s="228" t="s">
        <v>1</v>
      </c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166</v>
      </c>
      <c r="AT186" s="229" t="s">
        <v>161</v>
      </c>
      <c r="AU186" s="229" t="s">
        <v>82</v>
      </c>
      <c r="AY186" s="17" t="s">
        <v>159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80</v>
      </c>
      <c r="BK186" s="230">
        <f>ROUND(I186*H186,2)</f>
        <v>0</v>
      </c>
      <c r="BL186" s="17" t="s">
        <v>166</v>
      </c>
      <c r="BM186" s="229" t="s">
        <v>224</v>
      </c>
    </row>
    <row r="187" s="2" customFormat="1">
      <c r="A187" s="38"/>
      <c r="B187" s="39"/>
      <c r="C187" s="40"/>
      <c r="D187" s="231" t="s">
        <v>167</v>
      </c>
      <c r="E187" s="40"/>
      <c r="F187" s="232" t="s">
        <v>225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167</v>
      </c>
      <c r="AU187" s="17" t="s">
        <v>82</v>
      </c>
    </row>
    <row r="188" s="13" customFormat="1">
      <c r="A188" s="13"/>
      <c r="B188" s="236"/>
      <c r="C188" s="237"/>
      <c r="D188" s="231" t="s">
        <v>168</v>
      </c>
      <c r="E188" s="238" t="s">
        <v>1</v>
      </c>
      <c r="F188" s="239" t="s">
        <v>169</v>
      </c>
      <c r="G188" s="237"/>
      <c r="H188" s="238" t="s">
        <v>1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3"/>
      <c r="U188" s="244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168</v>
      </c>
      <c r="AU188" s="245" t="s">
        <v>82</v>
      </c>
      <c r="AV188" s="13" t="s">
        <v>80</v>
      </c>
      <c r="AW188" s="13" t="s">
        <v>30</v>
      </c>
      <c r="AX188" s="13" t="s">
        <v>73</v>
      </c>
      <c r="AY188" s="245" t="s">
        <v>159</v>
      </c>
    </row>
    <row r="189" s="13" customFormat="1">
      <c r="A189" s="13"/>
      <c r="B189" s="236"/>
      <c r="C189" s="237"/>
      <c r="D189" s="231" t="s">
        <v>168</v>
      </c>
      <c r="E189" s="238" t="s">
        <v>1</v>
      </c>
      <c r="F189" s="239" t="s">
        <v>226</v>
      </c>
      <c r="G189" s="237"/>
      <c r="H189" s="238" t="s">
        <v>1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3"/>
      <c r="U189" s="244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168</v>
      </c>
      <c r="AU189" s="245" t="s">
        <v>82</v>
      </c>
      <c r="AV189" s="13" t="s">
        <v>80</v>
      </c>
      <c r="AW189" s="13" t="s">
        <v>30</v>
      </c>
      <c r="AX189" s="13" t="s">
        <v>73</v>
      </c>
      <c r="AY189" s="245" t="s">
        <v>159</v>
      </c>
    </row>
    <row r="190" s="14" customFormat="1">
      <c r="A190" s="14"/>
      <c r="B190" s="246"/>
      <c r="C190" s="247"/>
      <c r="D190" s="231" t="s">
        <v>168</v>
      </c>
      <c r="E190" s="248" t="s">
        <v>1</v>
      </c>
      <c r="F190" s="249" t="s">
        <v>104</v>
      </c>
      <c r="G190" s="247"/>
      <c r="H190" s="250">
        <v>47.414999999999999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4"/>
      <c r="U190" s="255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168</v>
      </c>
      <c r="AU190" s="256" t="s">
        <v>82</v>
      </c>
      <c r="AV190" s="14" t="s">
        <v>82</v>
      </c>
      <c r="AW190" s="14" t="s">
        <v>30</v>
      </c>
      <c r="AX190" s="14" t="s">
        <v>80</v>
      </c>
      <c r="AY190" s="256" t="s">
        <v>159</v>
      </c>
    </row>
    <row r="191" s="2" customFormat="1" ht="24.15" customHeight="1">
      <c r="A191" s="38"/>
      <c r="B191" s="39"/>
      <c r="C191" s="218" t="s">
        <v>8</v>
      </c>
      <c r="D191" s="218" t="s">
        <v>161</v>
      </c>
      <c r="E191" s="219" t="s">
        <v>227</v>
      </c>
      <c r="F191" s="220" t="s">
        <v>228</v>
      </c>
      <c r="G191" s="221" t="s">
        <v>217</v>
      </c>
      <c r="H191" s="222">
        <v>261.243</v>
      </c>
      <c r="I191" s="223"/>
      <c r="J191" s="224">
        <f>ROUND(I191*H191,2)</f>
        <v>0</v>
      </c>
      <c r="K191" s="220" t="s">
        <v>178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7">
        <f>S191*H191</f>
        <v>0</v>
      </c>
      <c r="U191" s="228" t="s">
        <v>1</v>
      </c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166</v>
      </c>
      <c r="AT191" s="229" t="s">
        <v>161</v>
      </c>
      <c r="AU191" s="229" t="s">
        <v>82</v>
      </c>
      <c r="AY191" s="17" t="s">
        <v>159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80</v>
      </c>
      <c r="BK191" s="230">
        <f>ROUND(I191*H191,2)</f>
        <v>0</v>
      </c>
      <c r="BL191" s="17" t="s">
        <v>166</v>
      </c>
      <c r="BM191" s="229" t="s">
        <v>229</v>
      </c>
    </row>
    <row r="192" s="2" customFormat="1">
      <c r="A192" s="38"/>
      <c r="B192" s="39"/>
      <c r="C192" s="40"/>
      <c r="D192" s="231" t="s">
        <v>167</v>
      </c>
      <c r="E192" s="40"/>
      <c r="F192" s="232" t="s">
        <v>230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1"/>
      <c r="U192" s="92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167</v>
      </c>
      <c r="AU192" s="17" t="s">
        <v>82</v>
      </c>
    </row>
    <row r="193" s="14" customFormat="1">
      <c r="A193" s="14"/>
      <c r="B193" s="246"/>
      <c r="C193" s="247"/>
      <c r="D193" s="231" t="s">
        <v>168</v>
      </c>
      <c r="E193" s="257" t="s">
        <v>1</v>
      </c>
      <c r="F193" s="248" t="s">
        <v>220</v>
      </c>
      <c r="G193" s="247"/>
      <c r="H193" s="250">
        <v>261.243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4"/>
      <c r="U193" s="255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168</v>
      </c>
      <c r="AU193" s="256" t="s">
        <v>82</v>
      </c>
      <c r="AV193" s="14" t="s">
        <v>82</v>
      </c>
      <c r="AW193" s="14" t="s">
        <v>30</v>
      </c>
      <c r="AX193" s="14" t="s">
        <v>80</v>
      </c>
      <c r="AY193" s="256" t="s">
        <v>159</v>
      </c>
    </row>
    <row r="194" s="2" customFormat="1" ht="33" customHeight="1">
      <c r="A194" s="38"/>
      <c r="B194" s="39"/>
      <c r="C194" s="218" t="s">
        <v>231</v>
      </c>
      <c r="D194" s="218" t="s">
        <v>161</v>
      </c>
      <c r="E194" s="219" t="s">
        <v>232</v>
      </c>
      <c r="F194" s="220" t="s">
        <v>233</v>
      </c>
      <c r="G194" s="221" t="s">
        <v>217</v>
      </c>
      <c r="H194" s="222">
        <v>189.12799999999999</v>
      </c>
      <c r="I194" s="223"/>
      <c r="J194" s="224">
        <f>ROUND(I194*H194,2)</f>
        <v>0</v>
      </c>
      <c r="K194" s="220" t="s">
        <v>178</v>
      </c>
      <c r="L194" s="44"/>
      <c r="M194" s="225" t="s">
        <v>1</v>
      </c>
      <c r="N194" s="226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7">
        <f>S194*H194</f>
        <v>0</v>
      </c>
      <c r="U194" s="228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166</v>
      </c>
      <c r="AT194" s="229" t="s">
        <v>161</v>
      </c>
      <c r="AU194" s="229" t="s">
        <v>82</v>
      </c>
      <c r="AY194" s="17" t="s">
        <v>159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80</v>
      </c>
      <c r="BK194" s="230">
        <f>ROUND(I194*H194,2)</f>
        <v>0</v>
      </c>
      <c r="BL194" s="17" t="s">
        <v>166</v>
      </c>
      <c r="BM194" s="229" t="s">
        <v>234</v>
      </c>
    </row>
    <row r="195" s="2" customFormat="1">
      <c r="A195" s="38"/>
      <c r="B195" s="39"/>
      <c r="C195" s="40"/>
      <c r="D195" s="231" t="s">
        <v>167</v>
      </c>
      <c r="E195" s="40"/>
      <c r="F195" s="232" t="s">
        <v>235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167</v>
      </c>
      <c r="AU195" s="17" t="s">
        <v>82</v>
      </c>
    </row>
    <row r="196" s="13" customFormat="1">
      <c r="A196" s="13"/>
      <c r="B196" s="236"/>
      <c r="C196" s="237"/>
      <c r="D196" s="231" t="s">
        <v>168</v>
      </c>
      <c r="E196" s="238" t="s">
        <v>1</v>
      </c>
      <c r="F196" s="239" t="s">
        <v>169</v>
      </c>
      <c r="G196" s="237"/>
      <c r="H196" s="238" t="s">
        <v>1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3"/>
      <c r="U196" s="244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168</v>
      </c>
      <c r="AU196" s="245" t="s">
        <v>82</v>
      </c>
      <c r="AV196" s="13" t="s">
        <v>80</v>
      </c>
      <c r="AW196" s="13" t="s">
        <v>30</v>
      </c>
      <c r="AX196" s="13" t="s">
        <v>73</v>
      </c>
      <c r="AY196" s="245" t="s">
        <v>159</v>
      </c>
    </row>
    <row r="197" s="13" customFormat="1">
      <c r="A197" s="13"/>
      <c r="B197" s="236"/>
      <c r="C197" s="237"/>
      <c r="D197" s="231" t="s">
        <v>168</v>
      </c>
      <c r="E197" s="238" t="s">
        <v>1</v>
      </c>
      <c r="F197" s="239" t="s">
        <v>236</v>
      </c>
      <c r="G197" s="237"/>
      <c r="H197" s="238" t="s">
        <v>1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3"/>
      <c r="U197" s="244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168</v>
      </c>
      <c r="AU197" s="245" t="s">
        <v>82</v>
      </c>
      <c r="AV197" s="13" t="s">
        <v>80</v>
      </c>
      <c r="AW197" s="13" t="s">
        <v>30</v>
      </c>
      <c r="AX197" s="13" t="s">
        <v>73</v>
      </c>
      <c r="AY197" s="245" t="s">
        <v>159</v>
      </c>
    </row>
    <row r="198" s="13" customFormat="1">
      <c r="A198" s="13"/>
      <c r="B198" s="236"/>
      <c r="C198" s="237"/>
      <c r="D198" s="231" t="s">
        <v>168</v>
      </c>
      <c r="E198" s="238" t="s">
        <v>1</v>
      </c>
      <c r="F198" s="239" t="s">
        <v>237</v>
      </c>
      <c r="G198" s="237"/>
      <c r="H198" s="238" t="s">
        <v>1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3"/>
      <c r="U198" s="244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168</v>
      </c>
      <c r="AU198" s="245" t="s">
        <v>82</v>
      </c>
      <c r="AV198" s="13" t="s">
        <v>80</v>
      </c>
      <c r="AW198" s="13" t="s">
        <v>30</v>
      </c>
      <c r="AX198" s="13" t="s">
        <v>73</v>
      </c>
      <c r="AY198" s="245" t="s">
        <v>159</v>
      </c>
    </row>
    <row r="199" s="14" customFormat="1">
      <c r="A199" s="14"/>
      <c r="B199" s="246"/>
      <c r="C199" s="247"/>
      <c r="D199" s="231" t="s">
        <v>168</v>
      </c>
      <c r="E199" s="248" t="s">
        <v>1</v>
      </c>
      <c r="F199" s="249" t="s">
        <v>108</v>
      </c>
      <c r="G199" s="247"/>
      <c r="H199" s="250">
        <v>189.12799999999999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4"/>
      <c r="U199" s="255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168</v>
      </c>
      <c r="AU199" s="256" t="s">
        <v>82</v>
      </c>
      <c r="AV199" s="14" t="s">
        <v>82</v>
      </c>
      <c r="AW199" s="14" t="s">
        <v>30</v>
      </c>
      <c r="AX199" s="14" t="s">
        <v>80</v>
      </c>
      <c r="AY199" s="256" t="s">
        <v>159</v>
      </c>
    </row>
    <row r="200" s="2" customFormat="1" ht="37.8" customHeight="1">
      <c r="A200" s="38"/>
      <c r="B200" s="39"/>
      <c r="C200" s="218" t="s">
        <v>238</v>
      </c>
      <c r="D200" s="218" t="s">
        <v>161</v>
      </c>
      <c r="E200" s="219" t="s">
        <v>239</v>
      </c>
      <c r="F200" s="220" t="s">
        <v>240</v>
      </c>
      <c r="G200" s="221" t="s">
        <v>217</v>
      </c>
      <c r="H200" s="222">
        <v>15</v>
      </c>
      <c r="I200" s="223"/>
      <c r="J200" s="224">
        <f>ROUND(I200*H200,2)</f>
        <v>0</v>
      </c>
      <c r="K200" s="220" t="s">
        <v>165</v>
      </c>
      <c r="L200" s="44"/>
      <c r="M200" s="225" t="s">
        <v>1</v>
      </c>
      <c r="N200" s="226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7">
        <f>S200*H200</f>
        <v>0</v>
      </c>
      <c r="U200" s="228" t="s">
        <v>1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166</v>
      </c>
      <c r="AT200" s="229" t="s">
        <v>161</v>
      </c>
      <c r="AU200" s="229" t="s">
        <v>82</v>
      </c>
      <c r="AY200" s="17" t="s">
        <v>159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80</v>
      </c>
      <c r="BK200" s="230">
        <f>ROUND(I200*H200,2)</f>
        <v>0</v>
      </c>
      <c r="BL200" s="17" t="s">
        <v>166</v>
      </c>
      <c r="BM200" s="229" t="s">
        <v>241</v>
      </c>
    </row>
    <row r="201" s="2" customFormat="1">
      <c r="A201" s="38"/>
      <c r="B201" s="39"/>
      <c r="C201" s="40"/>
      <c r="D201" s="231" t="s">
        <v>167</v>
      </c>
      <c r="E201" s="40"/>
      <c r="F201" s="232" t="s">
        <v>240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167</v>
      </c>
      <c r="AU201" s="17" t="s">
        <v>82</v>
      </c>
    </row>
    <row r="202" s="2" customFormat="1" ht="37.8" customHeight="1">
      <c r="A202" s="38"/>
      <c r="B202" s="39"/>
      <c r="C202" s="218" t="s">
        <v>242</v>
      </c>
      <c r="D202" s="218" t="s">
        <v>161</v>
      </c>
      <c r="E202" s="219" t="s">
        <v>243</v>
      </c>
      <c r="F202" s="220" t="s">
        <v>244</v>
      </c>
      <c r="G202" s="221" t="s">
        <v>217</v>
      </c>
      <c r="H202" s="222">
        <v>9.6999999999999993</v>
      </c>
      <c r="I202" s="223"/>
      <c r="J202" s="224">
        <f>ROUND(I202*H202,2)</f>
        <v>0</v>
      </c>
      <c r="K202" s="220" t="s">
        <v>165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7">
        <f>S202*H202</f>
        <v>0</v>
      </c>
      <c r="U202" s="228" t="s">
        <v>1</v>
      </c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166</v>
      </c>
      <c r="AT202" s="229" t="s">
        <v>161</v>
      </c>
      <c r="AU202" s="229" t="s">
        <v>82</v>
      </c>
      <c r="AY202" s="17" t="s">
        <v>159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80</v>
      </c>
      <c r="BK202" s="230">
        <f>ROUND(I202*H202,2)</f>
        <v>0</v>
      </c>
      <c r="BL202" s="17" t="s">
        <v>166</v>
      </c>
      <c r="BM202" s="229" t="s">
        <v>245</v>
      </c>
    </row>
    <row r="203" s="2" customFormat="1">
      <c r="A203" s="38"/>
      <c r="B203" s="39"/>
      <c r="C203" s="40"/>
      <c r="D203" s="231" t="s">
        <v>167</v>
      </c>
      <c r="E203" s="40"/>
      <c r="F203" s="232" t="s">
        <v>244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1"/>
      <c r="U203" s="92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167</v>
      </c>
      <c r="AU203" s="17" t="s">
        <v>82</v>
      </c>
    </row>
    <row r="204" s="12" customFormat="1" ht="22.8" customHeight="1">
      <c r="A204" s="12"/>
      <c r="B204" s="202"/>
      <c r="C204" s="203"/>
      <c r="D204" s="204" t="s">
        <v>72</v>
      </c>
      <c r="E204" s="216" t="s">
        <v>246</v>
      </c>
      <c r="F204" s="216" t="s">
        <v>247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v>0</v>
      </c>
      <c r="Q204" s="210"/>
      <c r="R204" s="211">
        <v>0</v>
      </c>
      <c r="S204" s="210"/>
      <c r="T204" s="211">
        <v>0</v>
      </c>
      <c r="U204" s="2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80</v>
      </c>
      <c r="AT204" s="214" t="s">
        <v>72</v>
      </c>
      <c r="AU204" s="214" t="s">
        <v>80</v>
      </c>
      <c r="AY204" s="213" t="s">
        <v>159</v>
      </c>
      <c r="BK204" s="215">
        <v>0</v>
      </c>
    </row>
    <row r="205" s="12" customFormat="1" ht="25.92" customHeight="1">
      <c r="A205" s="12"/>
      <c r="B205" s="202"/>
      <c r="C205" s="203"/>
      <c r="D205" s="204" t="s">
        <v>72</v>
      </c>
      <c r="E205" s="205" t="s">
        <v>248</v>
      </c>
      <c r="F205" s="205" t="s">
        <v>249</v>
      </c>
      <c r="G205" s="203"/>
      <c r="H205" s="203"/>
      <c r="I205" s="206"/>
      <c r="J205" s="207">
        <f>BK205</f>
        <v>0</v>
      </c>
      <c r="K205" s="203"/>
      <c r="L205" s="208"/>
      <c r="M205" s="209"/>
      <c r="N205" s="210"/>
      <c r="O205" s="210"/>
      <c r="P205" s="211">
        <f>P206+P215+P226+P231+P242+P247</f>
        <v>0</v>
      </c>
      <c r="Q205" s="210"/>
      <c r="R205" s="211">
        <f>R206+R215+R226+R231+R242+R247</f>
        <v>0</v>
      </c>
      <c r="S205" s="210"/>
      <c r="T205" s="211">
        <f>T206+T215+T226+T231+T242+T247</f>
        <v>2.3514847999999997</v>
      </c>
      <c r="U205" s="2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82</v>
      </c>
      <c r="AT205" s="214" t="s">
        <v>72</v>
      </c>
      <c r="AU205" s="214" t="s">
        <v>73</v>
      </c>
      <c r="AY205" s="213" t="s">
        <v>159</v>
      </c>
      <c r="BK205" s="215">
        <f>BK206+BK215+BK226+BK231+BK242+BK247</f>
        <v>0</v>
      </c>
    </row>
    <row r="206" s="12" customFormat="1" ht="22.8" customHeight="1">
      <c r="A206" s="12"/>
      <c r="B206" s="202"/>
      <c r="C206" s="203"/>
      <c r="D206" s="204" t="s">
        <v>72</v>
      </c>
      <c r="E206" s="216" t="s">
        <v>250</v>
      </c>
      <c r="F206" s="216" t="s">
        <v>251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SUM(P207:P214)</f>
        <v>0</v>
      </c>
      <c r="Q206" s="210"/>
      <c r="R206" s="211">
        <f>SUM(R207:R214)</f>
        <v>0</v>
      </c>
      <c r="S206" s="210"/>
      <c r="T206" s="211">
        <f>SUM(T207:T214)</f>
        <v>0</v>
      </c>
      <c r="U206" s="2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82</v>
      </c>
      <c r="AT206" s="214" t="s">
        <v>72</v>
      </c>
      <c r="AU206" s="214" t="s">
        <v>80</v>
      </c>
      <c r="AY206" s="213" t="s">
        <v>159</v>
      </c>
      <c r="BK206" s="215">
        <f>SUM(BK207:BK214)</f>
        <v>0</v>
      </c>
    </row>
    <row r="207" s="2" customFormat="1" ht="16.5" customHeight="1">
      <c r="A207" s="38"/>
      <c r="B207" s="39"/>
      <c r="C207" s="218" t="s">
        <v>252</v>
      </c>
      <c r="D207" s="218" t="s">
        <v>161</v>
      </c>
      <c r="E207" s="219" t="s">
        <v>253</v>
      </c>
      <c r="F207" s="220" t="s">
        <v>254</v>
      </c>
      <c r="G207" s="221" t="s">
        <v>255</v>
      </c>
      <c r="H207" s="222">
        <v>2</v>
      </c>
      <c r="I207" s="223"/>
      <c r="J207" s="224">
        <f>ROUND(I207*H207,2)</f>
        <v>0</v>
      </c>
      <c r="K207" s="220" t="s">
        <v>165</v>
      </c>
      <c r="L207" s="44"/>
      <c r="M207" s="225" t="s">
        <v>1</v>
      </c>
      <c r="N207" s="226" t="s">
        <v>38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7">
        <f>S207*H207</f>
        <v>0</v>
      </c>
      <c r="U207" s="228" t="s">
        <v>1</v>
      </c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252</v>
      </c>
      <c r="AT207" s="229" t="s">
        <v>161</v>
      </c>
      <c r="AU207" s="229" t="s">
        <v>82</v>
      </c>
      <c r="AY207" s="17" t="s">
        <v>159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80</v>
      </c>
      <c r="BK207" s="230">
        <f>ROUND(I207*H207,2)</f>
        <v>0</v>
      </c>
      <c r="BL207" s="17" t="s">
        <v>252</v>
      </c>
      <c r="BM207" s="229" t="s">
        <v>256</v>
      </c>
    </row>
    <row r="208" s="2" customFormat="1">
      <c r="A208" s="38"/>
      <c r="B208" s="39"/>
      <c r="C208" s="40"/>
      <c r="D208" s="231" t="s">
        <v>167</v>
      </c>
      <c r="E208" s="40"/>
      <c r="F208" s="232" t="s">
        <v>254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167</v>
      </c>
      <c r="AU208" s="17" t="s">
        <v>82</v>
      </c>
    </row>
    <row r="209" s="2" customFormat="1" ht="21.75" customHeight="1">
      <c r="A209" s="38"/>
      <c r="B209" s="39"/>
      <c r="C209" s="218" t="s">
        <v>257</v>
      </c>
      <c r="D209" s="218" t="s">
        <v>161</v>
      </c>
      <c r="E209" s="219" t="s">
        <v>258</v>
      </c>
      <c r="F209" s="220" t="s">
        <v>259</v>
      </c>
      <c r="G209" s="221" t="s">
        <v>255</v>
      </c>
      <c r="H209" s="222">
        <v>2</v>
      </c>
      <c r="I209" s="223"/>
      <c r="J209" s="224">
        <f>ROUND(I209*H209,2)</f>
        <v>0</v>
      </c>
      <c r="K209" s="220" t="s">
        <v>165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7">
        <f>S209*H209</f>
        <v>0</v>
      </c>
      <c r="U209" s="228" t="s">
        <v>1</v>
      </c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252</v>
      </c>
      <c r="AT209" s="229" t="s">
        <v>161</v>
      </c>
      <c r="AU209" s="229" t="s">
        <v>82</v>
      </c>
      <c r="AY209" s="17" t="s">
        <v>159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80</v>
      </c>
      <c r="BK209" s="230">
        <f>ROUND(I209*H209,2)</f>
        <v>0</v>
      </c>
      <c r="BL209" s="17" t="s">
        <v>252</v>
      </c>
      <c r="BM209" s="229" t="s">
        <v>260</v>
      </c>
    </row>
    <row r="210" s="2" customFormat="1">
      <c r="A210" s="38"/>
      <c r="B210" s="39"/>
      <c r="C210" s="40"/>
      <c r="D210" s="231" t="s">
        <v>167</v>
      </c>
      <c r="E210" s="40"/>
      <c r="F210" s="232" t="s">
        <v>259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167</v>
      </c>
      <c r="AU210" s="17" t="s">
        <v>82</v>
      </c>
    </row>
    <row r="211" s="2" customFormat="1" ht="16.5" customHeight="1">
      <c r="A211" s="38"/>
      <c r="B211" s="39"/>
      <c r="C211" s="218" t="s">
        <v>261</v>
      </c>
      <c r="D211" s="218" t="s">
        <v>161</v>
      </c>
      <c r="E211" s="219" t="s">
        <v>262</v>
      </c>
      <c r="F211" s="220" t="s">
        <v>263</v>
      </c>
      <c r="G211" s="221" t="s">
        <v>255</v>
      </c>
      <c r="H211" s="222">
        <v>6</v>
      </c>
      <c r="I211" s="223"/>
      <c r="J211" s="224">
        <f>ROUND(I211*H211,2)</f>
        <v>0</v>
      </c>
      <c r="K211" s="220" t="s">
        <v>165</v>
      </c>
      <c r="L211" s="44"/>
      <c r="M211" s="225" t="s">
        <v>1</v>
      </c>
      <c r="N211" s="226" t="s">
        <v>38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7">
        <f>S211*H211</f>
        <v>0</v>
      </c>
      <c r="U211" s="228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252</v>
      </c>
      <c r="AT211" s="229" t="s">
        <v>161</v>
      </c>
      <c r="AU211" s="229" t="s">
        <v>82</v>
      </c>
      <c r="AY211" s="17" t="s">
        <v>159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80</v>
      </c>
      <c r="BK211" s="230">
        <f>ROUND(I211*H211,2)</f>
        <v>0</v>
      </c>
      <c r="BL211" s="17" t="s">
        <v>252</v>
      </c>
      <c r="BM211" s="229" t="s">
        <v>264</v>
      </c>
    </row>
    <row r="212" s="2" customFormat="1">
      <c r="A212" s="38"/>
      <c r="B212" s="39"/>
      <c r="C212" s="40"/>
      <c r="D212" s="231" t="s">
        <v>167</v>
      </c>
      <c r="E212" s="40"/>
      <c r="F212" s="232" t="s">
        <v>263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167</v>
      </c>
      <c r="AU212" s="17" t="s">
        <v>82</v>
      </c>
    </row>
    <row r="213" s="2" customFormat="1" ht="24.15" customHeight="1">
      <c r="A213" s="38"/>
      <c r="B213" s="39"/>
      <c r="C213" s="218" t="s">
        <v>265</v>
      </c>
      <c r="D213" s="218" t="s">
        <v>161</v>
      </c>
      <c r="E213" s="219" t="s">
        <v>266</v>
      </c>
      <c r="F213" s="220" t="s">
        <v>267</v>
      </c>
      <c r="G213" s="221" t="s">
        <v>193</v>
      </c>
      <c r="H213" s="222">
        <v>2</v>
      </c>
      <c r="I213" s="223"/>
      <c r="J213" s="224">
        <f>ROUND(I213*H213,2)</f>
        <v>0</v>
      </c>
      <c r="K213" s="220" t="s">
        <v>165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7">
        <f>S213*H213</f>
        <v>0</v>
      </c>
      <c r="U213" s="228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252</v>
      </c>
      <c r="AT213" s="229" t="s">
        <v>161</v>
      </c>
      <c r="AU213" s="229" t="s">
        <v>82</v>
      </c>
      <c r="AY213" s="17" t="s">
        <v>159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80</v>
      </c>
      <c r="BK213" s="230">
        <f>ROUND(I213*H213,2)</f>
        <v>0</v>
      </c>
      <c r="BL213" s="17" t="s">
        <v>252</v>
      </c>
      <c r="BM213" s="229" t="s">
        <v>268</v>
      </c>
    </row>
    <row r="214" s="2" customFormat="1">
      <c r="A214" s="38"/>
      <c r="B214" s="39"/>
      <c r="C214" s="40"/>
      <c r="D214" s="231" t="s">
        <v>167</v>
      </c>
      <c r="E214" s="40"/>
      <c r="F214" s="232" t="s">
        <v>267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167</v>
      </c>
      <c r="AU214" s="17" t="s">
        <v>82</v>
      </c>
    </row>
    <row r="215" s="12" customFormat="1" ht="22.8" customHeight="1">
      <c r="A215" s="12"/>
      <c r="B215" s="202"/>
      <c r="C215" s="203"/>
      <c r="D215" s="204" t="s">
        <v>72</v>
      </c>
      <c r="E215" s="216" t="s">
        <v>269</v>
      </c>
      <c r="F215" s="216" t="s">
        <v>270</v>
      </c>
      <c r="G215" s="203"/>
      <c r="H215" s="203"/>
      <c r="I215" s="206"/>
      <c r="J215" s="217">
        <f>BK215</f>
        <v>0</v>
      </c>
      <c r="K215" s="203"/>
      <c r="L215" s="208"/>
      <c r="M215" s="209"/>
      <c r="N215" s="210"/>
      <c r="O215" s="210"/>
      <c r="P215" s="211">
        <f>SUM(P216:P225)</f>
        <v>0</v>
      </c>
      <c r="Q215" s="210"/>
      <c r="R215" s="211">
        <f>SUM(R216:R225)</f>
        <v>0</v>
      </c>
      <c r="S215" s="210"/>
      <c r="T215" s="211">
        <f>SUM(T216:T225)</f>
        <v>0</v>
      </c>
      <c r="U215" s="2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3" t="s">
        <v>82</v>
      </c>
      <c r="AT215" s="214" t="s">
        <v>72</v>
      </c>
      <c r="AU215" s="214" t="s">
        <v>80</v>
      </c>
      <c r="AY215" s="213" t="s">
        <v>159</v>
      </c>
      <c r="BK215" s="215">
        <f>SUM(BK216:BK225)</f>
        <v>0</v>
      </c>
    </row>
    <row r="216" s="2" customFormat="1" ht="33" customHeight="1">
      <c r="A216" s="38"/>
      <c r="B216" s="39"/>
      <c r="C216" s="218" t="s">
        <v>271</v>
      </c>
      <c r="D216" s="218" t="s">
        <v>161</v>
      </c>
      <c r="E216" s="219" t="s">
        <v>272</v>
      </c>
      <c r="F216" s="220" t="s">
        <v>273</v>
      </c>
      <c r="G216" s="221" t="s">
        <v>274</v>
      </c>
      <c r="H216" s="222">
        <v>116.027</v>
      </c>
      <c r="I216" s="223"/>
      <c r="J216" s="224">
        <f>ROUND(I216*H216,2)</f>
        <v>0</v>
      </c>
      <c r="K216" s="220" t="s">
        <v>165</v>
      </c>
      <c r="L216" s="44"/>
      <c r="M216" s="225" t="s">
        <v>1</v>
      </c>
      <c r="N216" s="226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7">
        <f>S216*H216</f>
        <v>0</v>
      </c>
      <c r="U216" s="228" t="s">
        <v>1</v>
      </c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252</v>
      </c>
      <c r="AT216" s="229" t="s">
        <v>161</v>
      </c>
      <c r="AU216" s="229" t="s">
        <v>82</v>
      </c>
      <c r="AY216" s="17" t="s">
        <v>159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80</v>
      </c>
      <c r="BK216" s="230">
        <f>ROUND(I216*H216,2)</f>
        <v>0</v>
      </c>
      <c r="BL216" s="17" t="s">
        <v>252</v>
      </c>
      <c r="BM216" s="229" t="s">
        <v>275</v>
      </c>
    </row>
    <row r="217" s="2" customFormat="1">
      <c r="A217" s="38"/>
      <c r="B217" s="39"/>
      <c r="C217" s="40"/>
      <c r="D217" s="231" t="s">
        <v>167</v>
      </c>
      <c r="E217" s="40"/>
      <c r="F217" s="232" t="s">
        <v>273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1"/>
      <c r="U217" s="92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167</v>
      </c>
      <c r="AU217" s="17" t="s">
        <v>82</v>
      </c>
    </row>
    <row r="218" s="13" customFormat="1">
      <c r="A218" s="13"/>
      <c r="B218" s="236"/>
      <c r="C218" s="237"/>
      <c r="D218" s="231" t="s">
        <v>168</v>
      </c>
      <c r="E218" s="238" t="s">
        <v>1</v>
      </c>
      <c r="F218" s="239" t="s">
        <v>169</v>
      </c>
      <c r="G218" s="237"/>
      <c r="H218" s="238" t="s">
        <v>1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3"/>
      <c r="U218" s="244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168</v>
      </c>
      <c r="AU218" s="245" t="s">
        <v>82</v>
      </c>
      <c r="AV218" s="13" t="s">
        <v>80</v>
      </c>
      <c r="AW218" s="13" t="s">
        <v>30</v>
      </c>
      <c r="AX218" s="13" t="s">
        <v>73</v>
      </c>
      <c r="AY218" s="245" t="s">
        <v>159</v>
      </c>
    </row>
    <row r="219" s="13" customFormat="1">
      <c r="A219" s="13"/>
      <c r="B219" s="236"/>
      <c r="C219" s="237"/>
      <c r="D219" s="231" t="s">
        <v>168</v>
      </c>
      <c r="E219" s="238" t="s">
        <v>1</v>
      </c>
      <c r="F219" s="239" t="s">
        <v>200</v>
      </c>
      <c r="G219" s="237"/>
      <c r="H219" s="238" t="s">
        <v>1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3"/>
      <c r="U219" s="244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168</v>
      </c>
      <c r="AU219" s="245" t="s">
        <v>82</v>
      </c>
      <c r="AV219" s="13" t="s">
        <v>80</v>
      </c>
      <c r="AW219" s="13" t="s">
        <v>30</v>
      </c>
      <c r="AX219" s="13" t="s">
        <v>73</v>
      </c>
      <c r="AY219" s="245" t="s">
        <v>159</v>
      </c>
    </row>
    <row r="220" s="14" customFormat="1">
      <c r="A220" s="14"/>
      <c r="B220" s="246"/>
      <c r="C220" s="247"/>
      <c r="D220" s="231" t="s">
        <v>168</v>
      </c>
      <c r="E220" s="248" t="s">
        <v>1</v>
      </c>
      <c r="F220" s="249" t="s">
        <v>93</v>
      </c>
      <c r="G220" s="247"/>
      <c r="H220" s="250">
        <v>116.027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4"/>
      <c r="U220" s="255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168</v>
      </c>
      <c r="AU220" s="256" t="s">
        <v>82</v>
      </c>
      <c r="AV220" s="14" t="s">
        <v>82</v>
      </c>
      <c r="AW220" s="14" t="s">
        <v>30</v>
      </c>
      <c r="AX220" s="14" t="s">
        <v>80</v>
      </c>
      <c r="AY220" s="256" t="s">
        <v>159</v>
      </c>
    </row>
    <row r="221" s="2" customFormat="1" ht="49.05" customHeight="1">
      <c r="A221" s="38"/>
      <c r="B221" s="39"/>
      <c r="C221" s="218" t="s">
        <v>7</v>
      </c>
      <c r="D221" s="218" t="s">
        <v>161</v>
      </c>
      <c r="E221" s="219" t="s">
        <v>276</v>
      </c>
      <c r="F221" s="220" t="s">
        <v>277</v>
      </c>
      <c r="G221" s="221" t="s">
        <v>177</v>
      </c>
      <c r="H221" s="222">
        <v>130.06</v>
      </c>
      <c r="I221" s="223"/>
      <c r="J221" s="224">
        <f>ROUND(I221*H221,2)</f>
        <v>0</v>
      </c>
      <c r="K221" s="220" t="s">
        <v>165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7">
        <f>S221*H221</f>
        <v>0</v>
      </c>
      <c r="U221" s="228" t="s">
        <v>1</v>
      </c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252</v>
      </c>
      <c r="AT221" s="229" t="s">
        <v>161</v>
      </c>
      <c r="AU221" s="229" t="s">
        <v>82</v>
      </c>
      <c r="AY221" s="17" t="s">
        <v>159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80</v>
      </c>
      <c r="BK221" s="230">
        <f>ROUND(I221*H221,2)</f>
        <v>0</v>
      </c>
      <c r="BL221" s="17" t="s">
        <v>252</v>
      </c>
      <c r="BM221" s="229" t="s">
        <v>278</v>
      </c>
    </row>
    <row r="222" s="2" customFormat="1">
      <c r="A222" s="38"/>
      <c r="B222" s="39"/>
      <c r="C222" s="40"/>
      <c r="D222" s="231" t="s">
        <v>167</v>
      </c>
      <c r="E222" s="40"/>
      <c r="F222" s="232" t="s">
        <v>277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1"/>
      <c r="U222" s="92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167</v>
      </c>
      <c r="AU222" s="17" t="s">
        <v>82</v>
      </c>
    </row>
    <row r="223" s="13" customFormat="1">
      <c r="A223" s="13"/>
      <c r="B223" s="236"/>
      <c r="C223" s="237"/>
      <c r="D223" s="231" t="s">
        <v>168</v>
      </c>
      <c r="E223" s="238" t="s">
        <v>1</v>
      </c>
      <c r="F223" s="239" t="s">
        <v>169</v>
      </c>
      <c r="G223" s="237"/>
      <c r="H223" s="238" t="s">
        <v>1</v>
      </c>
      <c r="I223" s="240"/>
      <c r="J223" s="237"/>
      <c r="K223" s="237"/>
      <c r="L223" s="241"/>
      <c r="M223" s="242"/>
      <c r="N223" s="243"/>
      <c r="O223" s="243"/>
      <c r="P223" s="243"/>
      <c r="Q223" s="243"/>
      <c r="R223" s="243"/>
      <c r="S223" s="243"/>
      <c r="T223" s="243"/>
      <c r="U223" s="244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168</v>
      </c>
      <c r="AU223" s="245" t="s">
        <v>82</v>
      </c>
      <c r="AV223" s="13" t="s">
        <v>80</v>
      </c>
      <c r="AW223" s="13" t="s">
        <v>30</v>
      </c>
      <c r="AX223" s="13" t="s">
        <v>73</v>
      </c>
      <c r="AY223" s="245" t="s">
        <v>159</v>
      </c>
    </row>
    <row r="224" s="13" customFormat="1">
      <c r="A224" s="13"/>
      <c r="B224" s="236"/>
      <c r="C224" s="237"/>
      <c r="D224" s="231" t="s">
        <v>168</v>
      </c>
      <c r="E224" s="238" t="s">
        <v>1</v>
      </c>
      <c r="F224" s="239" t="s">
        <v>170</v>
      </c>
      <c r="G224" s="237"/>
      <c r="H224" s="238" t="s">
        <v>1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3"/>
      <c r="U224" s="244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168</v>
      </c>
      <c r="AU224" s="245" t="s">
        <v>82</v>
      </c>
      <c r="AV224" s="13" t="s">
        <v>80</v>
      </c>
      <c r="AW224" s="13" t="s">
        <v>30</v>
      </c>
      <c r="AX224" s="13" t="s">
        <v>73</v>
      </c>
      <c r="AY224" s="245" t="s">
        <v>159</v>
      </c>
    </row>
    <row r="225" s="14" customFormat="1">
      <c r="A225" s="14"/>
      <c r="B225" s="246"/>
      <c r="C225" s="247"/>
      <c r="D225" s="231" t="s">
        <v>168</v>
      </c>
      <c r="E225" s="248" t="s">
        <v>1</v>
      </c>
      <c r="F225" s="249" t="s">
        <v>85</v>
      </c>
      <c r="G225" s="247"/>
      <c r="H225" s="250">
        <v>130.06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4"/>
      <c r="U225" s="255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168</v>
      </c>
      <c r="AU225" s="256" t="s">
        <v>82</v>
      </c>
      <c r="AV225" s="14" t="s">
        <v>82</v>
      </c>
      <c r="AW225" s="14" t="s">
        <v>30</v>
      </c>
      <c r="AX225" s="14" t="s">
        <v>80</v>
      </c>
      <c r="AY225" s="256" t="s">
        <v>159</v>
      </c>
    </row>
    <row r="226" s="12" customFormat="1" ht="22.8" customHeight="1">
      <c r="A226" s="12"/>
      <c r="B226" s="202"/>
      <c r="C226" s="203"/>
      <c r="D226" s="204" t="s">
        <v>72</v>
      </c>
      <c r="E226" s="216" t="s">
        <v>279</v>
      </c>
      <c r="F226" s="216" t="s">
        <v>280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SUM(P227:P230)</f>
        <v>0</v>
      </c>
      <c r="Q226" s="210"/>
      <c r="R226" s="211">
        <f>SUM(R227:R230)</f>
        <v>0</v>
      </c>
      <c r="S226" s="210"/>
      <c r="T226" s="211">
        <f>SUM(T227:T230)</f>
        <v>0</v>
      </c>
      <c r="U226" s="2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82</v>
      </c>
      <c r="AT226" s="214" t="s">
        <v>72</v>
      </c>
      <c r="AU226" s="214" t="s">
        <v>80</v>
      </c>
      <c r="AY226" s="213" t="s">
        <v>159</v>
      </c>
      <c r="BK226" s="215">
        <f>SUM(BK227:BK230)</f>
        <v>0</v>
      </c>
    </row>
    <row r="227" s="2" customFormat="1" ht="24.15" customHeight="1">
      <c r="A227" s="38"/>
      <c r="B227" s="39"/>
      <c r="C227" s="218" t="s">
        <v>199</v>
      </c>
      <c r="D227" s="218" t="s">
        <v>161</v>
      </c>
      <c r="E227" s="219" t="s">
        <v>281</v>
      </c>
      <c r="F227" s="220" t="s">
        <v>282</v>
      </c>
      <c r="G227" s="221" t="s">
        <v>274</v>
      </c>
      <c r="H227" s="222">
        <v>15</v>
      </c>
      <c r="I227" s="223"/>
      <c r="J227" s="224">
        <f>ROUND(I227*H227,2)</f>
        <v>0</v>
      </c>
      <c r="K227" s="220" t="s">
        <v>165</v>
      </c>
      <c r="L227" s="44"/>
      <c r="M227" s="225" t="s">
        <v>1</v>
      </c>
      <c r="N227" s="226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7">
        <f>S227*H227</f>
        <v>0</v>
      </c>
      <c r="U227" s="228" t="s">
        <v>1</v>
      </c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252</v>
      </c>
      <c r="AT227" s="229" t="s">
        <v>161</v>
      </c>
      <c r="AU227" s="229" t="s">
        <v>82</v>
      </c>
      <c r="AY227" s="17" t="s">
        <v>159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80</v>
      </c>
      <c r="BK227" s="230">
        <f>ROUND(I227*H227,2)</f>
        <v>0</v>
      </c>
      <c r="BL227" s="17" t="s">
        <v>252</v>
      </c>
      <c r="BM227" s="229" t="s">
        <v>283</v>
      </c>
    </row>
    <row r="228" s="2" customFormat="1">
      <c r="A228" s="38"/>
      <c r="B228" s="39"/>
      <c r="C228" s="40"/>
      <c r="D228" s="231" t="s">
        <v>167</v>
      </c>
      <c r="E228" s="40"/>
      <c r="F228" s="232" t="s">
        <v>282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1"/>
      <c r="U228" s="92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167</v>
      </c>
      <c r="AU228" s="17" t="s">
        <v>82</v>
      </c>
    </row>
    <row r="229" s="2" customFormat="1" ht="24.15" customHeight="1">
      <c r="A229" s="38"/>
      <c r="B229" s="39"/>
      <c r="C229" s="218" t="s">
        <v>284</v>
      </c>
      <c r="D229" s="218" t="s">
        <v>161</v>
      </c>
      <c r="E229" s="219" t="s">
        <v>285</v>
      </c>
      <c r="F229" s="220" t="s">
        <v>286</v>
      </c>
      <c r="G229" s="221" t="s">
        <v>274</v>
      </c>
      <c r="H229" s="222">
        <v>15</v>
      </c>
      <c r="I229" s="223"/>
      <c r="J229" s="224">
        <f>ROUND(I229*H229,2)</f>
        <v>0</v>
      </c>
      <c r="K229" s="220" t="s">
        <v>165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7">
        <f>S229*H229</f>
        <v>0</v>
      </c>
      <c r="U229" s="228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252</v>
      </c>
      <c r="AT229" s="229" t="s">
        <v>161</v>
      </c>
      <c r="AU229" s="229" t="s">
        <v>82</v>
      </c>
      <c r="AY229" s="17" t="s">
        <v>159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80</v>
      </c>
      <c r="BK229" s="230">
        <f>ROUND(I229*H229,2)</f>
        <v>0</v>
      </c>
      <c r="BL229" s="17" t="s">
        <v>252</v>
      </c>
      <c r="BM229" s="229" t="s">
        <v>287</v>
      </c>
    </row>
    <row r="230" s="2" customFormat="1">
      <c r="A230" s="38"/>
      <c r="B230" s="39"/>
      <c r="C230" s="40"/>
      <c r="D230" s="231" t="s">
        <v>167</v>
      </c>
      <c r="E230" s="40"/>
      <c r="F230" s="232" t="s">
        <v>286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167</v>
      </c>
      <c r="AU230" s="17" t="s">
        <v>82</v>
      </c>
    </row>
    <row r="231" s="12" customFormat="1" ht="22.8" customHeight="1">
      <c r="A231" s="12"/>
      <c r="B231" s="202"/>
      <c r="C231" s="203"/>
      <c r="D231" s="204" t="s">
        <v>72</v>
      </c>
      <c r="E231" s="216" t="s">
        <v>288</v>
      </c>
      <c r="F231" s="216" t="s">
        <v>289</v>
      </c>
      <c r="G231" s="203"/>
      <c r="H231" s="203"/>
      <c r="I231" s="206"/>
      <c r="J231" s="217">
        <f>BK231</f>
        <v>0</v>
      </c>
      <c r="K231" s="203"/>
      <c r="L231" s="208"/>
      <c r="M231" s="209"/>
      <c r="N231" s="210"/>
      <c r="O231" s="210"/>
      <c r="P231" s="211">
        <f>SUM(P232:P241)</f>
        <v>0</v>
      </c>
      <c r="Q231" s="210"/>
      <c r="R231" s="211">
        <f>SUM(R232:R241)</f>
        <v>0</v>
      </c>
      <c r="S231" s="210"/>
      <c r="T231" s="211">
        <f>SUM(T232:T241)</f>
        <v>2.3514847999999997</v>
      </c>
      <c r="U231" s="2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3" t="s">
        <v>82</v>
      </c>
      <c r="AT231" s="214" t="s">
        <v>72</v>
      </c>
      <c r="AU231" s="214" t="s">
        <v>80</v>
      </c>
      <c r="AY231" s="213" t="s">
        <v>159</v>
      </c>
      <c r="BK231" s="215">
        <f>SUM(BK232:BK241)</f>
        <v>0</v>
      </c>
    </row>
    <row r="232" s="2" customFormat="1" ht="24.15" customHeight="1">
      <c r="A232" s="38"/>
      <c r="B232" s="39"/>
      <c r="C232" s="218" t="s">
        <v>204</v>
      </c>
      <c r="D232" s="218" t="s">
        <v>161</v>
      </c>
      <c r="E232" s="219" t="s">
        <v>290</v>
      </c>
      <c r="F232" s="220" t="s">
        <v>291</v>
      </c>
      <c r="G232" s="221" t="s">
        <v>177</v>
      </c>
      <c r="H232" s="222">
        <v>130.06</v>
      </c>
      <c r="I232" s="223"/>
      <c r="J232" s="224">
        <f>ROUND(I232*H232,2)</f>
        <v>0</v>
      </c>
      <c r="K232" s="220" t="s">
        <v>178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7">
        <f>S232*H232</f>
        <v>0</v>
      </c>
      <c r="U232" s="228" t="s">
        <v>1</v>
      </c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252</v>
      </c>
      <c r="AT232" s="229" t="s">
        <v>161</v>
      </c>
      <c r="AU232" s="229" t="s">
        <v>82</v>
      </c>
      <c r="AY232" s="17" t="s">
        <v>159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80</v>
      </c>
      <c r="BK232" s="230">
        <f>ROUND(I232*H232,2)</f>
        <v>0</v>
      </c>
      <c r="BL232" s="17" t="s">
        <v>252</v>
      </c>
      <c r="BM232" s="229" t="s">
        <v>292</v>
      </c>
    </row>
    <row r="233" s="2" customFormat="1">
      <c r="A233" s="38"/>
      <c r="B233" s="39"/>
      <c r="C233" s="40"/>
      <c r="D233" s="231" t="s">
        <v>167</v>
      </c>
      <c r="E233" s="40"/>
      <c r="F233" s="232" t="s">
        <v>293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1"/>
      <c r="U233" s="92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167</v>
      </c>
      <c r="AU233" s="17" t="s">
        <v>82</v>
      </c>
    </row>
    <row r="234" s="13" customFormat="1">
      <c r="A234" s="13"/>
      <c r="B234" s="236"/>
      <c r="C234" s="237"/>
      <c r="D234" s="231" t="s">
        <v>168</v>
      </c>
      <c r="E234" s="238" t="s">
        <v>1</v>
      </c>
      <c r="F234" s="239" t="s">
        <v>169</v>
      </c>
      <c r="G234" s="237"/>
      <c r="H234" s="238" t="s">
        <v>1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3"/>
      <c r="U234" s="244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168</v>
      </c>
      <c r="AU234" s="245" t="s">
        <v>82</v>
      </c>
      <c r="AV234" s="13" t="s">
        <v>80</v>
      </c>
      <c r="AW234" s="13" t="s">
        <v>30</v>
      </c>
      <c r="AX234" s="13" t="s">
        <v>73</v>
      </c>
      <c r="AY234" s="245" t="s">
        <v>159</v>
      </c>
    </row>
    <row r="235" s="13" customFormat="1">
      <c r="A235" s="13"/>
      <c r="B235" s="236"/>
      <c r="C235" s="237"/>
      <c r="D235" s="231" t="s">
        <v>168</v>
      </c>
      <c r="E235" s="238" t="s">
        <v>1</v>
      </c>
      <c r="F235" s="239" t="s">
        <v>170</v>
      </c>
      <c r="G235" s="237"/>
      <c r="H235" s="238" t="s">
        <v>1</v>
      </c>
      <c r="I235" s="240"/>
      <c r="J235" s="237"/>
      <c r="K235" s="237"/>
      <c r="L235" s="241"/>
      <c r="M235" s="242"/>
      <c r="N235" s="243"/>
      <c r="O235" s="243"/>
      <c r="P235" s="243"/>
      <c r="Q235" s="243"/>
      <c r="R235" s="243"/>
      <c r="S235" s="243"/>
      <c r="T235" s="243"/>
      <c r="U235" s="244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168</v>
      </c>
      <c r="AU235" s="245" t="s">
        <v>82</v>
      </c>
      <c r="AV235" s="13" t="s">
        <v>80</v>
      </c>
      <c r="AW235" s="13" t="s">
        <v>30</v>
      </c>
      <c r="AX235" s="13" t="s">
        <v>73</v>
      </c>
      <c r="AY235" s="245" t="s">
        <v>159</v>
      </c>
    </row>
    <row r="236" s="14" customFormat="1">
      <c r="A236" s="14"/>
      <c r="B236" s="246"/>
      <c r="C236" s="247"/>
      <c r="D236" s="231" t="s">
        <v>168</v>
      </c>
      <c r="E236" s="248" t="s">
        <v>1</v>
      </c>
      <c r="F236" s="249" t="s">
        <v>111</v>
      </c>
      <c r="G236" s="247"/>
      <c r="H236" s="250">
        <v>130.06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4"/>
      <c r="U236" s="255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168</v>
      </c>
      <c r="AU236" s="256" t="s">
        <v>82</v>
      </c>
      <c r="AV236" s="14" t="s">
        <v>82</v>
      </c>
      <c r="AW236" s="14" t="s">
        <v>30</v>
      </c>
      <c r="AX236" s="14" t="s">
        <v>80</v>
      </c>
      <c r="AY236" s="256" t="s">
        <v>159</v>
      </c>
    </row>
    <row r="237" s="2" customFormat="1" ht="24.15" customHeight="1">
      <c r="A237" s="38"/>
      <c r="B237" s="39"/>
      <c r="C237" s="218" t="s">
        <v>294</v>
      </c>
      <c r="D237" s="218" t="s">
        <v>161</v>
      </c>
      <c r="E237" s="219" t="s">
        <v>295</v>
      </c>
      <c r="F237" s="220" t="s">
        <v>296</v>
      </c>
      <c r="G237" s="221" t="s">
        <v>274</v>
      </c>
      <c r="H237" s="222">
        <v>130.06</v>
      </c>
      <c r="I237" s="223"/>
      <c r="J237" s="224">
        <f>ROUND(I237*H237,2)</f>
        <v>0</v>
      </c>
      <c r="K237" s="220" t="s">
        <v>178</v>
      </c>
      <c r="L237" s="44"/>
      <c r="M237" s="225" t="s">
        <v>1</v>
      </c>
      <c r="N237" s="226" t="s">
        <v>38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0.018079999999999999</v>
      </c>
      <c r="T237" s="227">
        <f>S237*H237</f>
        <v>2.3514847999999997</v>
      </c>
      <c r="U237" s="228" t="s">
        <v>1</v>
      </c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252</v>
      </c>
      <c r="AT237" s="229" t="s">
        <v>161</v>
      </c>
      <c r="AU237" s="229" t="s">
        <v>82</v>
      </c>
      <c r="AY237" s="17" t="s">
        <v>159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80</v>
      </c>
      <c r="BK237" s="230">
        <f>ROUND(I237*H237,2)</f>
        <v>0</v>
      </c>
      <c r="BL237" s="17" t="s">
        <v>252</v>
      </c>
      <c r="BM237" s="229" t="s">
        <v>297</v>
      </c>
    </row>
    <row r="238" s="2" customFormat="1">
      <c r="A238" s="38"/>
      <c r="B238" s="39"/>
      <c r="C238" s="40"/>
      <c r="D238" s="231" t="s">
        <v>167</v>
      </c>
      <c r="E238" s="40"/>
      <c r="F238" s="232" t="s">
        <v>298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1"/>
      <c r="U238" s="92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167</v>
      </c>
      <c r="AU238" s="17" t="s">
        <v>82</v>
      </c>
    </row>
    <row r="239" s="13" customFormat="1">
      <c r="A239" s="13"/>
      <c r="B239" s="236"/>
      <c r="C239" s="237"/>
      <c r="D239" s="231" t="s">
        <v>168</v>
      </c>
      <c r="E239" s="238" t="s">
        <v>1</v>
      </c>
      <c r="F239" s="239" t="s">
        <v>169</v>
      </c>
      <c r="G239" s="237"/>
      <c r="H239" s="238" t="s">
        <v>1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3"/>
      <c r="U239" s="244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168</v>
      </c>
      <c r="AU239" s="245" t="s">
        <v>82</v>
      </c>
      <c r="AV239" s="13" t="s">
        <v>80</v>
      </c>
      <c r="AW239" s="13" t="s">
        <v>30</v>
      </c>
      <c r="AX239" s="13" t="s">
        <v>73</v>
      </c>
      <c r="AY239" s="245" t="s">
        <v>159</v>
      </c>
    </row>
    <row r="240" s="13" customFormat="1">
      <c r="A240" s="13"/>
      <c r="B240" s="236"/>
      <c r="C240" s="237"/>
      <c r="D240" s="231" t="s">
        <v>168</v>
      </c>
      <c r="E240" s="238" t="s">
        <v>1</v>
      </c>
      <c r="F240" s="239" t="s">
        <v>170</v>
      </c>
      <c r="G240" s="237"/>
      <c r="H240" s="238" t="s">
        <v>1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3"/>
      <c r="U240" s="244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168</v>
      </c>
      <c r="AU240" s="245" t="s">
        <v>82</v>
      </c>
      <c r="AV240" s="13" t="s">
        <v>80</v>
      </c>
      <c r="AW240" s="13" t="s">
        <v>30</v>
      </c>
      <c r="AX240" s="13" t="s">
        <v>73</v>
      </c>
      <c r="AY240" s="245" t="s">
        <v>159</v>
      </c>
    </row>
    <row r="241" s="14" customFormat="1">
      <c r="A241" s="14"/>
      <c r="B241" s="246"/>
      <c r="C241" s="247"/>
      <c r="D241" s="231" t="s">
        <v>168</v>
      </c>
      <c r="E241" s="248" t="s">
        <v>1</v>
      </c>
      <c r="F241" s="249" t="s">
        <v>113</v>
      </c>
      <c r="G241" s="247"/>
      <c r="H241" s="250">
        <v>130.06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4"/>
      <c r="U241" s="255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168</v>
      </c>
      <c r="AU241" s="256" t="s">
        <v>82</v>
      </c>
      <c r="AV241" s="14" t="s">
        <v>82</v>
      </c>
      <c r="AW241" s="14" t="s">
        <v>30</v>
      </c>
      <c r="AX241" s="14" t="s">
        <v>80</v>
      </c>
      <c r="AY241" s="256" t="s">
        <v>159</v>
      </c>
    </row>
    <row r="242" s="12" customFormat="1" ht="22.8" customHeight="1">
      <c r="A242" s="12"/>
      <c r="B242" s="202"/>
      <c r="C242" s="203"/>
      <c r="D242" s="204" t="s">
        <v>72</v>
      </c>
      <c r="E242" s="216" t="s">
        <v>299</v>
      </c>
      <c r="F242" s="216" t="s">
        <v>300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SUM(P243:P246)</f>
        <v>0</v>
      </c>
      <c r="Q242" s="210"/>
      <c r="R242" s="211">
        <f>SUM(R243:R246)</f>
        <v>0</v>
      </c>
      <c r="S242" s="210"/>
      <c r="T242" s="211">
        <f>SUM(T243:T246)</f>
        <v>0</v>
      </c>
      <c r="U242" s="2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82</v>
      </c>
      <c r="AT242" s="214" t="s">
        <v>72</v>
      </c>
      <c r="AU242" s="214" t="s">
        <v>80</v>
      </c>
      <c r="AY242" s="213" t="s">
        <v>159</v>
      </c>
      <c r="BK242" s="215">
        <f>SUM(BK243:BK246)</f>
        <v>0</v>
      </c>
    </row>
    <row r="243" s="2" customFormat="1" ht="24.15" customHeight="1">
      <c r="A243" s="38"/>
      <c r="B243" s="39"/>
      <c r="C243" s="218" t="s">
        <v>208</v>
      </c>
      <c r="D243" s="218" t="s">
        <v>161</v>
      </c>
      <c r="E243" s="219" t="s">
        <v>301</v>
      </c>
      <c r="F243" s="220" t="s">
        <v>302</v>
      </c>
      <c r="G243" s="221" t="s">
        <v>193</v>
      </c>
      <c r="H243" s="222">
        <v>8</v>
      </c>
      <c r="I243" s="223"/>
      <c r="J243" s="224">
        <f>ROUND(I243*H243,2)</f>
        <v>0</v>
      </c>
      <c r="K243" s="220" t="s">
        <v>165</v>
      </c>
      <c r="L243" s="44"/>
      <c r="M243" s="225" t="s">
        <v>1</v>
      </c>
      <c r="N243" s="226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7">
        <f>S243*H243</f>
        <v>0</v>
      </c>
      <c r="U243" s="228" t="s">
        <v>1</v>
      </c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252</v>
      </c>
      <c r="AT243" s="229" t="s">
        <v>161</v>
      </c>
      <c r="AU243" s="229" t="s">
        <v>82</v>
      </c>
      <c r="AY243" s="17" t="s">
        <v>159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80</v>
      </c>
      <c r="BK243" s="230">
        <f>ROUND(I243*H243,2)</f>
        <v>0</v>
      </c>
      <c r="BL243" s="17" t="s">
        <v>252</v>
      </c>
      <c r="BM243" s="229" t="s">
        <v>303</v>
      </c>
    </row>
    <row r="244" s="2" customFormat="1">
      <c r="A244" s="38"/>
      <c r="B244" s="39"/>
      <c r="C244" s="40"/>
      <c r="D244" s="231" t="s">
        <v>167</v>
      </c>
      <c r="E244" s="40"/>
      <c r="F244" s="232" t="s">
        <v>302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1"/>
      <c r="U244" s="92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167</v>
      </c>
      <c r="AU244" s="17" t="s">
        <v>82</v>
      </c>
    </row>
    <row r="245" s="2" customFormat="1" ht="24.15" customHeight="1">
      <c r="A245" s="38"/>
      <c r="B245" s="39"/>
      <c r="C245" s="218" t="s">
        <v>304</v>
      </c>
      <c r="D245" s="218" t="s">
        <v>161</v>
      </c>
      <c r="E245" s="219" t="s">
        <v>305</v>
      </c>
      <c r="F245" s="220" t="s">
        <v>306</v>
      </c>
      <c r="G245" s="221" t="s">
        <v>193</v>
      </c>
      <c r="H245" s="222">
        <v>3</v>
      </c>
      <c r="I245" s="223"/>
      <c r="J245" s="224">
        <f>ROUND(I245*H245,2)</f>
        <v>0</v>
      </c>
      <c r="K245" s="220" t="s">
        <v>165</v>
      </c>
      <c r="L245" s="44"/>
      <c r="M245" s="225" t="s">
        <v>1</v>
      </c>
      <c r="N245" s="226" t="s">
        <v>38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7">
        <f>S245*H245</f>
        <v>0</v>
      </c>
      <c r="U245" s="228" t="s">
        <v>1</v>
      </c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252</v>
      </c>
      <c r="AT245" s="229" t="s">
        <v>161</v>
      </c>
      <c r="AU245" s="229" t="s">
        <v>82</v>
      </c>
      <c r="AY245" s="17" t="s">
        <v>159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80</v>
      </c>
      <c r="BK245" s="230">
        <f>ROUND(I245*H245,2)</f>
        <v>0</v>
      </c>
      <c r="BL245" s="17" t="s">
        <v>252</v>
      </c>
      <c r="BM245" s="229" t="s">
        <v>307</v>
      </c>
    </row>
    <row r="246" s="2" customFormat="1">
      <c r="A246" s="38"/>
      <c r="B246" s="39"/>
      <c r="C246" s="40"/>
      <c r="D246" s="231" t="s">
        <v>167</v>
      </c>
      <c r="E246" s="40"/>
      <c r="F246" s="232" t="s">
        <v>306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1"/>
      <c r="U246" s="92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167</v>
      </c>
      <c r="AU246" s="17" t="s">
        <v>82</v>
      </c>
    </row>
    <row r="247" s="12" customFormat="1" ht="22.8" customHeight="1">
      <c r="A247" s="12"/>
      <c r="B247" s="202"/>
      <c r="C247" s="203"/>
      <c r="D247" s="204" t="s">
        <v>72</v>
      </c>
      <c r="E247" s="216" t="s">
        <v>308</v>
      </c>
      <c r="F247" s="216" t="s">
        <v>309</v>
      </c>
      <c r="G247" s="203"/>
      <c r="H247" s="203"/>
      <c r="I247" s="206"/>
      <c r="J247" s="217">
        <f>BK247</f>
        <v>0</v>
      </c>
      <c r="K247" s="203"/>
      <c r="L247" s="208"/>
      <c r="M247" s="209"/>
      <c r="N247" s="210"/>
      <c r="O247" s="210"/>
      <c r="P247" s="211">
        <f>SUM(P248:P252)</f>
        <v>0</v>
      </c>
      <c r="Q247" s="210"/>
      <c r="R247" s="211">
        <f>SUM(R248:R252)</f>
        <v>0</v>
      </c>
      <c r="S247" s="210"/>
      <c r="T247" s="211">
        <f>SUM(T248:T252)</f>
        <v>0</v>
      </c>
      <c r="U247" s="2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3" t="s">
        <v>82</v>
      </c>
      <c r="AT247" s="214" t="s">
        <v>72</v>
      </c>
      <c r="AU247" s="214" t="s">
        <v>80</v>
      </c>
      <c r="AY247" s="213" t="s">
        <v>159</v>
      </c>
      <c r="BK247" s="215">
        <f>SUM(BK248:BK252)</f>
        <v>0</v>
      </c>
    </row>
    <row r="248" s="2" customFormat="1" ht="24.15" customHeight="1">
      <c r="A248" s="38"/>
      <c r="B248" s="39"/>
      <c r="C248" s="218" t="s">
        <v>310</v>
      </c>
      <c r="D248" s="218" t="s">
        <v>161</v>
      </c>
      <c r="E248" s="219" t="s">
        <v>311</v>
      </c>
      <c r="F248" s="220" t="s">
        <v>312</v>
      </c>
      <c r="G248" s="221" t="s">
        <v>177</v>
      </c>
      <c r="H248" s="222">
        <v>173.5</v>
      </c>
      <c r="I248" s="223"/>
      <c r="J248" s="224">
        <f>ROUND(I248*H248,2)</f>
        <v>0</v>
      </c>
      <c r="K248" s="220" t="s">
        <v>165</v>
      </c>
      <c r="L248" s="44"/>
      <c r="M248" s="225" t="s">
        <v>1</v>
      </c>
      <c r="N248" s="226" t="s">
        <v>38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7">
        <f>S248*H248</f>
        <v>0</v>
      </c>
      <c r="U248" s="228" t="s">
        <v>1</v>
      </c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252</v>
      </c>
      <c r="AT248" s="229" t="s">
        <v>161</v>
      </c>
      <c r="AU248" s="229" t="s">
        <v>82</v>
      </c>
      <c r="AY248" s="17" t="s">
        <v>159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80</v>
      </c>
      <c r="BK248" s="230">
        <f>ROUND(I248*H248,2)</f>
        <v>0</v>
      </c>
      <c r="BL248" s="17" t="s">
        <v>252</v>
      </c>
      <c r="BM248" s="229" t="s">
        <v>313</v>
      </c>
    </row>
    <row r="249" s="2" customFormat="1">
      <c r="A249" s="38"/>
      <c r="B249" s="39"/>
      <c r="C249" s="40"/>
      <c r="D249" s="231" t="s">
        <v>167</v>
      </c>
      <c r="E249" s="40"/>
      <c r="F249" s="232" t="s">
        <v>312</v>
      </c>
      <c r="G249" s="40"/>
      <c r="H249" s="40"/>
      <c r="I249" s="233"/>
      <c r="J249" s="40"/>
      <c r="K249" s="40"/>
      <c r="L249" s="44"/>
      <c r="M249" s="234"/>
      <c r="N249" s="235"/>
      <c r="O249" s="91"/>
      <c r="P249" s="91"/>
      <c r="Q249" s="91"/>
      <c r="R249" s="91"/>
      <c r="S249" s="91"/>
      <c r="T249" s="91"/>
      <c r="U249" s="92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167</v>
      </c>
      <c r="AU249" s="17" t="s">
        <v>82</v>
      </c>
    </row>
    <row r="250" s="13" customFormat="1">
      <c r="A250" s="13"/>
      <c r="B250" s="236"/>
      <c r="C250" s="237"/>
      <c r="D250" s="231" t="s">
        <v>168</v>
      </c>
      <c r="E250" s="238" t="s">
        <v>1</v>
      </c>
      <c r="F250" s="239" t="s">
        <v>169</v>
      </c>
      <c r="G250" s="237"/>
      <c r="H250" s="238" t="s">
        <v>1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3"/>
      <c r="U250" s="244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168</v>
      </c>
      <c r="AU250" s="245" t="s">
        <v>82</v>
      </c>
      <c r="AV250" s="13" t="s">
        <v>80</v>
      </c>
      <c r="AW250" s="13" t="s">
        <v>30</v>
      </c>
      <c r="AX250" s="13" t="s">
        <v>73</v>
      </c>
      <c r="AY250" s="245" t="s">
        <v>159</v>
      </c>
    </row>
    <row r="251" s="13" customFormat="1">
      <c r="A251" s="13"/>
      <c r="B251" s="236"/>
      <c r="C251" s="237"/>
      <c r="D251" s="231" t="s">
        <v>168</v>
      </c>
      <c r="E251" s="238" t="s">
        <v>1</v>
      </c>
      <c r="F251" s="239" t="s">
        <v>314</v>
      </c>
      <c r="G251" s="237"/>
      <c r="H251" s="238" t="s">
        <v>1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3"/>
      <c r="U251" s="244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168</v>
      </c>
      <c r="AU251" s="245" t="s">
        <v>82</v>
      </c>
      <c r="AV251" s="13" t="s">
        <v>80</v>
      </c>
      <c r="AW251" s="13" t="s">
        <v>30</v>
      </c>
      <c r="AX251" s="13" t="s">
        <v>73</v>
      </c>
      <c r="AY251" s="245" t="s">
        <v>159</v>
      </c>
    </row>
    <row r="252" s="14" customFormat="1">
      <c r="A252" s="14"/>
      <c r="B252" s="246"/>
      <c r="C252" s="247"/>
      <c r="D252" s="231" t="s">
        <v>168</v>
      </c>
      <c r="E252" s="248" t="s">
        <v>1</v>
      </c>
      <c r="F252" s="249" t="s">
        <v>115</v>
      </c>
      <c r="G252" s="247"/>
      <c r="H252" s="250">
        <v>173.5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4"/>
      <c r="U252" s="255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168</v>
      </c>
      <c r="AU252" s="256" t="s">
        <v>82</v>
      </c>
      <c r="AV252" s="14" t="s">
        <v>82</v>
      </c>
      <c r="AW252" s="14" t="s">
        <v>30</v>
      </c>
      <c r="AX252" s="14" t="s">
        <v>80</v>
      </c>
      <c r="AY252" s="256" t="s">
        <v>159</v>
      </c>
    </row>
    <row r="253" s="12" customFormat="1" ht="25.92" customHeight="1">
      <c r="A253" s="12"/>
      <c r="B253" s="202"/>
      <c r="C253" s="203"/>
      <c r="D253" s="204" t="s">
        <v>72</v>
      </c>
      <c r="E253" s="205" t="s">
        <v>315</v>
      </c>
      <c r="F253" s="205" t="s">
        <v>316</v>
      </c>
      <c r="G253" s="203"/>
      <c r="H253" s="203"/>
      <c r="I253" s="206"/>
      <c r="J253" s="207">
        <f>BK253</f>
        <v>0</v>
      </c>
      <c r="K253" s="203"/>
      <c r="L253" s="208"/>
      <c r="M253" s="209"/>
      <c r="N253" s="210"/>
      <c r="O253" s="210"/>
      <c r="P253" s="211">
        <v>0</v>
      </c>
      <c r="Q253" s="210"/>
      <c r="R253" s="211">
        <v>0</v>
      </c>
      <c r="S253" s="210"/>
      <c r="T253" s="211">
        <v>0</v>
      </c>
      <c r="U253" s="2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166</v>
      </c>
      <c r="AT253" s="214" t="s">
        <v>72</v>
      </c>
      <c r="AU253" s="214" t="s">
        <v>73</v>
      </c>
      <c r="AY253" s="213" t="s">
        <v>159</v>
      </c>
      <c r="BK253" s="215">
        <v>0</v>
      </c>
    </row>
    <row r="254" s="12" customFormat="1" ht="25.92" customHeight="1">
      <c r="A254" s="12"/>
      <c r="B254" s="202"/>
      <c r="C254" s="203"/>
      <c r="D254" s="204" t="s">
        <v>72</v>
      </c>
      <c r="E254" s="205" t="s">
        <v>317</v>
      </c>
      <c r="F254" s="205" t="s">
        <v>318</v>
      </c>
      <c r="G254" s="203"/>
      <c r="H254" s="203"/>
      <c r="I254" s="206"/>
      <c r="J254" s="207">
        <f>BK254</f>
        <v>0</v>
      </c>
      <c r="K254" s="203"/>
      <c r="L254" s="208"/>
      <c r="M254" s="209"/>
      <c r="N254" s="210"/>
      <c r="O254" s="210"/>
      <c r="P254" s="211">
        <f>SUM(P255:P256)</f>
        <v>0</v>
      </c>
      <c r="Q254" s="210"/>
      <c r="R254" s="211">
        <f>SUM(R255:R256)</f>
        <v>0</v>
      </c>
      <c r="S254" s="210"/>
      <c r="T254" s="211">
        <f>SUM(T255:T256)</f>
        <v>0</v>
      </c>
      <c r="U254" s="2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3" t="s">
        <v>166</v>
      </c>
      <c r="AT254" s="214" t="s">
        <v>72</v>
      </c>
      <c r="AU254" s="214" t="s">
        <v>73</v>
      </c>
      <c r="AY254" s="213" t="s">
        <v>159</v>
      </c>
      <c r="BK254" s="215">
        <f>SUM(BK255:BK256)</f>
        <v>0</v>
      </c>
    </row>
    <row r="255" s="2" customFormat="1" ht="37.8" customHeight="1">
      <c r="A255" s="38"/>
      <c r="B255" s="39"/>
      <c r="C255" s="218" t="s">
        <v>319</v>
      </c>
      <c r="D255" s="218" t="s">
        <v>161</v>
      </c>
      <c r="E255" s="219" t="s">
        <v>320</v>
      </c>
      <c r="F255" s="220" t="s">
        <v>321</v>
      </c>
      <c r="G255" s="221" t="s">
        <v>322</v>
      </c>
      <c r="H255" s="222">
        <v>1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7">
        <f>S255*H255</f>
        <v>0</v>
      </c>
      <c r="U255" s="228" t="s">
        <v>1</v>
      </c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323</v>
      </c>
      <c r="AT255" s="229" t="s">
        <v>161</v>
      </c>
      <c r="AU255" s="229" t="s">
        <v>80</v>
      </c>
      <c r="AY255" s="17" t="s">
        <v>159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80</v>
      </c>
      <c r="BK255" s="230">
        <f>ROUND(I255*H255,2)</f>
        <v>0</v>
      </c>
      <c r="BL255" s="17" t="s">
        <v>323</v>
      </c>
      <c r="BM255" s="229" t="s">
        <v>324</v>
      </c>
    </row>
    <row r="256" s="2" customFormat="1">
      <c r="A256" s="38"/>
      <c r="B256" s="39"/>
      <c r="C256" s="40"/>
      <c r="D256" s="231" t="s">
        <v>167</v>
      </c>
      <c r="E256" s="40"/>
      <c r="F256" s="232" t="s">
        <v>321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167</v>
      </c>
      <c r="AU256" s="17" t="s">
        <v>80</v>
      </c>
    </row>
    <row r="257" s="12" customFormat="1" ht="25.92" customHeight="1">
      <c r="A257" s="12"/>
      <c r="B257" s="202"/>
      <c r="C257" s="203"/>
      <c r="D257" s="204" t="s">
        <v>72</v>
      </c>
      <c r="E257" s="205" t="s">
        <v>325</v>
      </c>
      <c r="F257" s="205" t="s">
        <v>326</v>
      </c>
      <c r="G257" s="203"/>
      <c r="H257" s="203"/>
      <c r="I257" s="206"/>
      <c r="J257" s="207">
        <f>BK257</f>
        <v>0</v>
      </c>
      <c r="K257" s="203"/>
      <c r="L257" s="208"/>
      <c r="M257" s="209"/>
      <c r="N257" s="210"/>
      <c r="O257" s="210"/>
      <c r="P257" s="211">
        <f>P258+P261+P270+P273</f>
        <v>0</v>
      </c>
      <c r="Q257" s="210"/>
      <c r="R257" s="211">
        <f>R258+R261+R270+R273</f>
        <v>0</v>
      </c>
      <c r="S257" s="210"/>
      <c r="T257" s="211">
        <f>T258+T261+T270+T273</f>
        <v>0</v>
      </c>
      <c r="U257" s="2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171</v>
      </c>
      <c r="AT257" s="214" t="s">
        <v>72</v>
      </c>
      <c r="AU257" s="214" t="s">
        <v>73</v>
      </c>
      <c r="AY257" s="213" t="s">
        <v>159</v>
      </c>
      <c r="BK257" s="215">
        <f>BK258+BK261+BK270+BK273</f>
        <v>0</v>
      </c>
    </row>
    <row r="258" s="12" customFormat="1" ht="22.8" customHeight="1">
      <c r="A258" s="12"/>
      <c r="B258" s="202"/>
      <c r="C258" s="203"/>
      <c r="D258" s="204" t="s">
        <v>72</v>
      </c>
      <c r="E258" s="216" t="s">
        <v>327</v>
      </c>
      <c r="F258" s="216" t="s">
        <v>328</v>
      </c>
      <c r="G258" s="203"/>
      <c r="H258" s="203"/>
      <c r="I258" s="206"/>
      <c r="J258" s="217">
        <f>BK258</f>
        <v>0</v>
      </c>
      <c r="K258" s="203"/>
      <c r="L258" s="208"/>
      <c r="M258" s="209"/>
      <c r="N258" s="210"/>
      <c r="O258" s="210"/>
      <c r="P258" s="211">
        <f>SUM(P259:P260)</f>
        <v>0</v>
      </c>
      <c r="Q258" s="210"/>
      <c r="R258" s="211">
        <f>SUM(R259:R260)</f>
        <v>0</v>
      </c>
      <c r="S258" s="210"/>
      <c r="T258" s="211">
        <f>SUM(T259:T260)</f>
        <v>0</v>
      </c>
      <c r="U258" s="2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171</v>
      </c>
      <c r="AT258" s="214" t="s">
        <v>72</v>
      </c>
      <c r="AU258" s="214" t="s">
        <v>80</v>
      </c>
      <c r="AY258" s="213" t="s">
        <v>159</v>
      </c>
      <c r="BK258" s="215">
        <f>SUM(BK259:BK260)</f>
        <v>0</v>
      </c>
    </row>
    <row r="259" s="2" customFormat="1" ht="16.5" customHeight="1">
      <c r="A259" s="38"/>
      <c r="B259" s="39"/>
      <c r="C259" s="218" t="s">
        <v>329</v>
      </c>
      <c r="D259" s="218" t="s">
        <v>161</v>
      </c>
      <c r="E259" s="219" t="s">
        <v>330</v>
      </c>
      <c r="F259" s="220" t="s">
        <v>328</v>
      </c>
      <c r="G259" s="221" t="s">
        <v>322</v>
      </c>
      <c r="H259" s="222">
        <v>1</v>
      </c>
      <c r="I259" s="223"/>
      <c r="J259" s="224">
        <f>ROUND(I259*H259,2)</f>
        <v>0</v>
      </c>
      <c r="K259" s="220" t="s">
        <v>165</v>
      </c>
      <c r="L259" s="44"/>
      <c r="M259" s="225" t="s">
        <v>1</v>
      </c>
      <c r="N259" s="226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7">
        <f>S259*H259</f>
        <v>0</v>
      </c>
      <c r="U259" s="228" t="s">
        <v>1</v>
      </c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166</v>
      </c>
      <c r="AT259" s="229" t="s">
        <v>161</v>
      </c>
      <c r="AU259" s="229" t="s">
        <v>82</v>
      </c>
      <c r="AY259" s="17" t="s">
        <v>159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80</v>
      </c>
      <c r="BK259" s="230">
        <f>ROUND(I259*H259,2)</f>
        <v>0</v>
      </c>
      <c r="BL259" s="17" t="s">
        <v>166</v>
      </c>
      <c r="BM259" s="229" t="s">
        <v>331</v>
      </c>
    </row>
    <row r="260" s="2" customFormat="1">
      <c r="A260" s="38"/>
      <c r="B260" s="39"/>
      <c r="C260" s="40"/>
      <c r="D260" s="231" t="s">
        <v>167</v>
      </c>
      <c r="E260" s="40"/>
      <c r="F260" s="232" t="s">
        <v>328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167</v>
      </c>
      <c r="AU260" s="17" t="s">
        <v>82</v>
      </c>
    </row>
    <row r="261" s="12" customFormat="1" ht="22.8" customHeight="1">
      <c r="A261" s="12"/>
      <c r="B261" s="202"/>
      <c r="C261" s="203"/>
      <c r="D261" s="204" t="s">
        <v>72</v>
      </c>
      <c r="E261" s="216" t="s">
        <v>332</v>
      </c>
      <c r="F261" s="216" t="s">
        <v>333</v>
      </c>
      <c r="G261" s="203"/>
      <c r="H261" s="203"/>
      <c r="I261" s="206"/>
      <c r="J261" s="217">
        <f>BK261</f>
        <v>0</v>
      </c>
      <c r="K261" s="203"/>
      <c r="L261" s="208"/>
      <c r="M261" s="209"/>
      <c r="N261" s="210"/>
      <c r="O261" s="210"/>
      <c r="P261" s="211">
        <f>SUM(P262:P269)</f>
        <v>0</v>
      </c>
      <c r="Q261" s="210"/>
      <c r="R261" s="211">
        <f>SUM(R262:R269)</f>
        <v>0</v>
      </c>
      <c r="S261" s="210"/>
      <c r="T261" s="211">
        <f>SUM(T262:T269)</f>
        <v>0</v>
      </c>
      <c r="U261" s="2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3" t="s">
        <v>171</v>
      </c>
      <c r="AT261" s="214" t="s">
        <v>72</v>
      </c>
      <c r="AU261" s="214" t="s">
        <v>80</v>
      </c>
      <c r="AY261" s="213" t="s">
        <v>159</v>
      </c>
      <c r="BK261" s="215">
        <f>SUM(BK262:BK269)</f>
        <v>0</v>
      </c>
    </row>
    <row r="262" s="2" customFormat="1" ht="16.5" customHeight="1">
      <c r="A262" s="38"/>
      <c r="B262" s="39"/>
      <c r="C262" s="218" t="s">
        <v>334</v>
      </c>
      <c r="D262" s="218" t="s">
        <v>161</v>
      </c>
      <c r="E262" s="219" t="s">
        <v>335</v>
      </c>
      <c r="F262" s="220" t="s">
        <v>333</v>
      </c>
      <c r="G262" s="221" t="s">
        <v>322</v>
      </c>
      <c r="H262" s="222">
        <v>1</v>
      </c>
      <c r="I262" s="223"/>
      <c r="J262" s="224">
        <f>ROUND(I262*H262,2)</f>
        <v>0</v>
      </c>
      <c r="K262" s="220" t="s">
        <v>165</v>
      </c>
      <c r="L262" s="44"/>
      <c r="M262" s="225" t="s">
        <v>1</v>
      </c>
      <c r="N262" s="226" t="s">
        <v>38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7">
        <f>S262*H262</f>
        <v>0</v>
      </c>
      <c r="U262" s="228" t="s">
        <v>1</v>
      </c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166</v>
      </c>
      <c r="AT262" s="229" t="s">
        <v>161</v>
      </c>
      <c r="AU262" s="229" t="s">
        <v>82</v>
      </c>
      <c r="AY262" s="17" t="s">
        <v>159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80</v>
      </c>
      <c r="BK262" s="230">
        <f>ROUND(I262*H262,2)</f>
        <v>0</v>
      </c>
      <c r="BL262" s="17" t="s">
        <v>166</v>
      </c>
      <c r="BM262" s="229" t="s">
        <v>336</v>
      </c>
    </row>
    <row r="263" s="2" customFormat="1">
      <c r="A263" s="38"/>
      <c r="B263" s="39"/>
      <c r="C263" s="40"/>
      <c r="D263" s="231" t="s">
        <v>167</v>
      </c>
      <c r="E263" s="40"/>
      <c r="F263" s="232" t="s">
        <v>333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1"/>
      <c r="U263" s="92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167</v>
      </c>
      <c r="AU263" s="17" t="s">
        <v>82</v>
      </c>
    </row>
    <row r="264" s="2" customFormat="1" ht="21.75" customHeight="1">
      <c r="A264" s="38"/>
      <c r="B264" s="39"/>
      <c r="C264" s="218" t="s">
        <v>337</v>
      </c>
      <c r="D264" s="218" t="s">
        <v>161</v>
      </c>
      <c r="E264" s="219" t="s">
        <v>338</v>
      </c>
      <c r="F264" s="220" t="s">
        <v>339</v>
      </c>
      <c r="G264" s="221" t="s">
        <v>322</v>
      </c>
      <c r="H264" s="222">
        <v>1</v>
      </c>
      <c r="I264" s="223"/>
      <c r="J264" s="224">
        <f>ROUND(I264*H264,2)</f>
        <v>0</v>
      </c>
      <c r="K264" s="220" t="s">
        <v>165</v>
      </c>
      <c r="L264" s="44"/>
      <c r="M264" s="225" t="s">
        <v>1</v>
      </c>
      <c r="N264" s="226" t="s">
        <v>38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7">
        <f>S264*H264</f>
        <v>0</v>
      </c>
      <c r="U264" s="228" t="s">
        <v>1</v>
      </c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166</v>
      </c>
      <c r="AT264" s="229" t="s">
        <v>161</v>
      </c>
      <c r="AU264" s="229" t="s">
        <v>82</v>
      </c>
      <c r="AY264" s="17" t="s">
        <v>159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80</v>
      </c>
      <c r="BK264" s="230">
        <f>ROUND(I264*H264,2)</f>
        <v>0</v>
      </c>
      <c r="BL264" s="17" t="s">
        <v>166</v>
      </c>
      <c r="BM264" s="229" t="s">
        <v>340</v>
      </c>
    </row>
    <row r="265" s="2" customFormat="1">
      <c r="A265" s="38"/>
      <c r="B265" s="39"/>
      <c r="C265" s="40"/>
      <c r="D265" s="231" t="s">
        <v>167</v>
      </c>
      <c r="E265" s="40"/>
      <c r="F265" s="232" t="s">
        <v>339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1"/>
      <c r="U265" s="92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167</v>
      </c>
      <c r="AU265" s="17" t="s">
        <v>82</v>
      </c>
    </row>
    <row r="266" s="2" customFormat="1" ht="24.15" customHeight="1">
      <c r="A266" s="38"/>
      <c r="B266" s="39"/>
      <c r="C266" s="218" t="s">
        <v>341</v>
      </c>
      <c r="D266" s="218" t="s">
        <v>161</v>
      </c>
      <c r="E266" s="219" t="s">
        <v>342</v>
      </c>
      <c r="F266" s="220" t="s">
        <v>343</v>
      </c>
      <c r="G266" s="221" t="s">
        <v>322</v>
      </c>
      <c r="H266" s="222">
        <v>1</v>
      </c>
      <c r="I266" s="223"/>
      <c r="J266" s="224">
        <f>ROUND(I266*H266,2)</f>
        <v>0</v>
      </c>
      <c r="K266" s="220" t="s">
        <v>165</v>
      </c>
      <c r="L266" s="44"/>
      <c r="M266" s="225" t="s">
        <v>1</v>
      </c>
      <c r="N266" s="226" t="s">
        <v>38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7">
        <f>S266*H266</f>
        <v>0</v>
      </c>
      <c r="U266" s="228" t="s">
        <v>1</v>
      </c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166</v>
      </c>
      <c r="AT266" s="229" t="s">
        <v>161</v>
      </c>
      <c r="AU266" s="229" t="s">
        <v>82</v>
      </c>
      <c r="AY266" s="17" t="s">
        <v>159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80</v>
      </c>
      <c r="BK266" s="230">
        <f>ROUND(I266*H266,2)</f>
        <v>0</v>
      </c>
      <c r="BL266" s="17" t="s">
        <v>166</v>
      </c>
      <c r="BM266" s="229" t="s">
        <v>344</v>
      </c>
    </row>
    <row r="267" s="2" customFormat="1">
      <c r="A267" s="38"/>
      <c r="B267" s="39"/>
      <c r="C267" s="40"/>
      <c r="D267" s="231" t="s">
        <v>167</v>
      </c>
      <c r="E267" s="40"/>
      <c r="F267" s="232" t="s">
        <v>343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1"/>
      <c r="U267" s="92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167</v>
      </c>
      <c r="AU267" s="17" t="s">
        <v>82</v>
      </c>
    </row>
    <row r="268" s="2" customFormat="1" ht="16.5" customHeight="1">
      <c r="A268" s="38"/>
      <c r="B268" s="39"/>
      <c r="C268" s="218" t="s">
        <v>345</v>
      </c>
      <c r="D268" s="218" t="s">
        <v>161</v>
      </c>
      <c r="E268" s="219" t="s">
        <v>346</v>
      </c>
      <c r="F268" s="220" t="s">
        <v>347</v>
      </c>
      <c r="G268" s="221" t="s">
        <v>322</v>
      </c>
      <c r="H268" s="222">
        <v>1</v>
      </c>
      <c r="I268" s="223"/>
      <c r="J268" s="224">
        <f>ROUND(I268*H268,2)</f>
        <v>0</v>
      </c>
      <c r="K268" s="220" t="s">
        <v>165</v>
      </c>
      <c r="L268" s="44"/>
      <c r="M268" s="225" t="s">
        <v>1</v>
      </c>
      <c r="N268" s="226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7">
        <f>S268*H268</f>
        <v>0</v>
      </c>
      <c r="U268" s="228" t="s">
        <v>1</v>
      </c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166</v>
      </c>
      <c r="AT268" s="229" t="s">
        <v>161</v>
      </c>
      <c r="AU268" s="229" t="s">
        <v>82</v>
      </c>
      <c r="AY268" s="17" t="s">
        <v>159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80</v>
      </c>
      <c r="BK268" s="230">
        <f>ROUND(I268*H268,2)</f>
        <v>0</v>
      </c>
      <c r="BL268" s="17" t="s">
        <v>166</v>
      </c>
      <c r="BM268" s="229" t="s">
        <v>348</v>
      </c>
    </row>
    <row r="269" s="2" customFormat="1">
      <c r="A269" s="38"/>
      <c r="B269" s="39"/>
      <c r="C269" s="40"/>
      <c r="D269" s="231" t="s">
        <v>167</v>
      </c>
      <c r="E269" s="40"/>
      <c r="F269" s="232" t="s">
        <v>347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1"/>
      <c r="U269" s="92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167</v>
      </c>
      <c r="AU269" s="17" t="s">
        <v>82</v>
      </c>
    </row>
    <row r="270" s="12" customFormat="1" ht="22.8" customHeight="1">
      <c r="A270" s="12"/>
      <c r="B270" s="202"/>
      <c r="C270" s="203"/>
      <c r="D270" s="204" t="s">
        <v>72</v>
      </c>
      <c r="E270" s="216" t="s">
        <v>349</v>
      </c>
      <c r="F270" s="216" t="s">
        <v>350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SUM(P271:P272)</f>
        <v>0</v>
      </c>
      <c r="Q270" s="210"/>
      <c r="R270" s="211">
        <f>SUM(R271:R272)</f>
        <v>0</v>
      </c>
      <c r="S270" s="210"/>
      <c r="T270" s="211">
        <f>SUM(T271:T272)</f>
        <v>0</v>
      </c>
      <c r="U270" s="2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171</v>
      </c>
      <c r="AT270" s="214" t="s">
        <v>72</v>
      </c>
      <c r="AU270" s="214" t="s">
        <v>80</v>
      </c>
      <c r="AY270" s="213" t="s">
        <v>159</v>
      </c>
      <c r="BK270" s="215">
        <f>SUM(BK271:BK272)</f>
        <v>0</v>
      </c>
    </row>
    <row r="271" s="2" customFormat="1" ht="16.5" customHeight="1">
      <c r="A271" s="38"/>
      <c r="B271" s="39"/>
      <c r="C271" s="218" t="s">
        <v>351</v>
      </c>
      <c r="D271" s="218" t="s">
        <v>161</v>
      </c>
      <c r="E271" s="219" t="s">
        <v>352</v>
      </c>
      <c r="F271" s="220" t="s">
        <v>353</v>
      </c>
      <c r="G271" s="221" t="s">
        <v>322</v>
      </c>
      <c r="H271" s="222">
        <v>1</v>
      </c>
      <c r="I271" s="223"/>
      <c r="J271" s="224">
        <f>ROUND(I271*H271,2)</f>
        <v>0</v>
      </c>
      <c r="K271" s="220" t="s">
        <v>165</v>
      </c>
      <c r="L271" s="44"/>
      <c r="M271" s="225" t="s">
        <v>1</v>
      </c>
      <c r="N271" s="226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7">
        <f>S271*H271</f>
        <v>0</v>
      </c>
      <c r="U271" s="228" t="s">
        <v>1</v>
      </c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166</v>
      </c>
      <c r="AT271" s="229" t="s">
        <v>161</v>
      </c>
      <c r="AU271" s="229" t="s">
        <v>82</v>
      </c>
      <c r="AY271" s="17" t="s">
        <v>159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80</v>
      </c>
      <c r="BK271" s="230">
        <f>ROUND(I271*H271,2)</f>
        <v>0</v>
      </c>
      <c r="BL271" s="17" t="s">
        <v>166</v>
      </c>
      <c r="BM271" s="229" t="s">
        <v>354</v>
      </c>
    </row>
    <row r="272" s="2" customFormat="1">
      <c r="A272" s="38"/>
      <c r="B272" s="39"/>
      <c r="C272" s="40"/>
      <c r="D272" s="231" t="s">
        <v>167</v>
      </c>
      <c r="E272" s="40"/>
      <c r="F272" s="232" t="s">
        <v>353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1"/>
      <c r="U272" s="92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167</v>
      </c>
      <c r="AU272" s="17" t="s">
        <v>82</v>
      </c>
    </row>
    <row r="273" s="12" customFormat="1" ht="22.8" customHeight="1">
      <c r="A273" s="12"/>
      <c r="B273" s="202"/>
      <c r="C273" s="203"/>
      <c r="D273" s="204" t="s">
        <v>72</v>
      </c>
      <c r="E273" s="216" t="s">
        <v>355</v>
      </c>
      <c r="F273" s="216" t="s">
        <v>356</v>
      </c>
      <c r="G273" s="203"/>
      <c r="H273" s="203"/>
      <c r="I273" s="206"/>
      <c r="J273" s="217">
        <f>BK273</f>
        <v>0</v>
      </c>
      <c r="K273" s="203"/>
      <c r="L273" s="208"/>
      <c r="M273" s="209"/>
      <c r="N273" s="210"/>
      <c r="O273" s="210"/>
      <c r="P273" s="211">
        <f>SUM(P274:P275)</f>
        <v>0</v>
      </c>
      <c r="Q273" s="210"/>
      <c r="R273" s="211">
        <f>SUM(R274:R275)</f>
        <v>0</v>
      </c>
      <c r="S273" s="210"/>
      <c r="T273" s="211">
        <f>SUM(T274:T275)</f>
        <v>0</v>
      </c>
      <c r="U273" s="2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3" t="s">
        <v>171</v>
      </c>
      <c r="AT273" s="214" t="s">
        <v>72</v>
      </c>
      <c r="AU273" s="214" t="s">
        <v>80</v>
      </c>
      <c r="AY273" s="213" t="s">
        <v>159</v>
      </c>
      <c r="BK273" s="215">
        <f>SUM(BK274:BK275)</f>
        <v>0</v>
      </c>
    </row>
    <row r="274" s="2" customFormat="1" ht="21.75" customHeight="1">
      <c r="A274" s="38"/>
      <c r="B274" s="39"/>
      <c r="C274" s="218" t="s">
        <v>357</v>
      </c>
      <c r="D274" s="218" t="s">
        <v>161</v>
      </c>
      <c r="E274" s="219" t="s">
        <v>358</v>
      </c>
      <c r="F274" s="220" t="s">
        <v>359</v>
      </c>
      <c r="G274" s="221" t="s">
        <v>322</v>
      </c>
      <c r="H274" s="222">
        <v>1</v>
      </c>
      <c r="I274" s="223"/>
      <c r="J274" s="224">
        <f>ROUND(I274*H274,2)</f>
        <v>0</v>
      </c>
      <c r="K274" s="220" t="s">
        <v>165</v>
      </c>
      <c r="L274" s="44"/>
      <c r="M274" s="225" t="s">
        <v>1</v>
      </c>
      <c r="N274" s="226" t="s">
        <v>38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7">
        <f>S274*H274</f>
        <v>0</v>
      </c>
      <c r="U274" s="228" t="s">
        <v>1</v>
      </c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166</v>
      </c>
      <c r="AT274" s="229" t="s">
        <v>161</v>
      </c>
      <c r="AU274" s="229" t="s">
        <v>82</v>
      </c>
      <c r="AY274" s="17" t="s">
        <v>159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80</v>
      </c>
      <c r="BK274" s="230">
        <f>ROUND(I274*H274,2)</f>
        <v>0</v>
      </c>
      <c r="BL274" s="17" t="s">
        <v>166</v>
      </c>
      <c r="BM274" s="229" t="s">
        <v>360</v>
      </c>
    </row>
    <row r="275" s="2" customFormat="1">
      <c r="A275" s="38"/>
      <c r="B275" s="39"/>
      <c r="C275" s="40"/>
      <c r="D275" s="231" t="s">
        <v>167</v>
      </c>
      <c r="E275" s="40"/>
      <c r="F275" s="232" t="s">
        <v>359</v>
      </c>
      <c r="G275" s="40"/>
      <c r="H275" s="40"/>
      <c r="I275" s="233"/>
      <c r="J275" s="40"/>
      <c r="K275" s="40"/>
      <c r="L275" s="44"/>
      <c r="M275" s="269"/>
      <c r="N275" s="270"/>
      <c r="O275" s="271"/>
      <c r="P275" s="271"/>
      <c r="Q275" s="271"/>
      <c r="R275" s="271"/>
      <c r="S275" s="271"/>
      <c r="T275" s="271"/>
      <c r="U275" s="272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167</v>
      </c>
      <c r="AU275" s="17" t="s">
        <v>82</v>
      </c>
    </row>
    <row r="276" s="2" customFormat="1" ht="6.96" customHeight="1">
      <c r="A276" s="38"/>
      <c r="B276" s="66"/>
      <c r="C276" s="67"/>
      <c r="D276" s="67"/>
      <c r="E276" s="67"/>
      <c r="F276" s="67"/>
      <c r="G276" s="67"/>
      <c r="H276" s="67"/>
      <c r="I276" s="67"/>
      <c r="J276" s="67"/>
      <c r="K276" s="67"/>
      <c r="L276" s="44"/>
      <c r="M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</row>
  </sheetData>
  <sheetProtection sheet="1" autoFilter="0" formatColumns="0" formatRows="0" objects="1" scenarios="1" spinCount="100000" saltValue="vxU9qbzwoOFIxjE9ZaIf48K+GC6zVn3/P29ZRtO0A4y/3CMoyHfnSssr3L6q86lHzWkRdIcCN0p0QYkFSswfdg==" hashValue="DirzkPgr362rUGQaxzocRq9BoyUF+ko4276FImpseRRXTxyIUi+UsFi5GJe7vTBTEHMTk0SMjMWABBC5a2ob1Q==" algorithmName="SHA-512" password="CC35"/>
  <autoFilter ref="C135:K275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hyperlinks>
    <hyperlink ref="F143" r:id="rId1" display="VV0001"/>
    <hyperlink ref="F152" r:id="rId2" display="VV0002"/>
    <hyperlink ref="F166" r:id="rId3" display="VV0003"/>
    <hyperlink ref="F171" r:id="rId4" display="VV0004"/>
    <hyperlink ref="F176" r:id="rId5" display="VV0005"/>
    <hyperlink ref="F181" r:id="rId6" display="VV0006"/>
    <hyperlink ref="F190" r:id="rId7" display="VV0007"/>
    <hyperlink ref="F199" r:id="rId8" display="VV0008"/>
    <hyperlink ref="F220" r:id="rId9" display="VV0003"/>
    <hyperlink ref="F225" r:id="rId10" display="VV0001"/>
    <hyperlink ref="F236" r:id="rId11" display="VV0009"/>
    <hyperlink ref="F241" r:id="rId12" display="VV0010"/>
    <hyperlink ref="F252" r:id="rId13" display="VV0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  <c r="AZ2" s="136" t="s">
        <v>100</v>
      </c>
      <c r="BA2" s="136" t="s">
        <v>101</v>
      </c>
      <c r="BB2" s="136" t="s">
        <v>1</v>
      </c>
      <c r="BC2" s="136" t="s">
        <v>102</v>
      </c>
      <c r="BD2" s="136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82</v>
      </c>
      <c r="AZ3" s="136" t="s">
        <v>85</v>
      </c>
      <c r="BA3" s="136" t="s">
        <v>361</v>
      </c>
      <c r="BB3" s="136" t="s">
        <v>1</v>
      </c>
      <c r="BC3" s="136" t="s">
        <v>362</v>
      </c>
      <c r="BD3" s="136" t="s">
        <v>88</v>
      </c>
    </row>
    <row r="4" s="1" customFormat="1" ht="24.96" customHeight="1">
      <c r="B4" s="20"/>
      <c r="D4" s="139" t="s">
        <v>92</v>
      </c>
      <c r="L4" s="20"/>
      <c r="M4" s="140" t="s">
        <v>10</v>
      </c>
      <c r="AT4" s="17" t="s">
        <v>4</v>
      </c>
      <c r="AZ4" s="136" t="s">
        <v>89</v>
      </c>
      <c r="BA4" s="136" t="s">
        <v>363</v>
      </c>
      <c r="BB4" s="136" t="s">
        <v>1</v>
      </c>
      <c r="BC4" s="136" t="s">
        <v>364</v>
      </c>
      <c r="BD4" s="136" t="s">
        <v>88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Demolice RD č. p. 87 a opěrné zdi na parc. č. 21 Velká Chuchle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365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5. 4. 2026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ROUND((SUM(BE124:BE168)),  2)</f>
        <v>0</v>
      </c>
      <c r="G33" s="38"/>
      <c r="H33" s="38"/>
      <c r="I33" s="156">
        <v>0.20999999999999999</v>
      </c>
      <c r="J33" s="155">
        <f>ROUND(((SUM(BE124:BE168))*I33),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ROUND((SUM(BF124:BF168)),  2)</f>
        <v>0</v>
      </c>
      <c r="G34" s="38"/>
      <c r="H34" s="38"/>
      <c r="I34" s="156">
        <v>0.12</v>
      </c>
      <c r="J34" s="155">
        <f>ROUND(((SUM(BF124:BF168))*I34),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ROUND((SUM(BG124:BG168)),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ROUND((SUM(BH124:BH168)),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ROUND((SUM(BI124:BI168)),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Demolice RD č. p. 87 a opěrné zdi na parc. č. 21 Velká Chuchle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SO02 - SO02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119</v>
      </c>
      <c r="D94" s="177"/>
      <c r="E94" s="177"/>
      <c r="F94" s="177"/>
      <c r="G94" s="177"/>
      <c r="H94" s="177"/>
      <c r="I94" s="177"/>
      <c r="J94" s="178" t="s">
        <v>120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121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0"/>
      <c r="C97" s="181"/>
      <c r="D97" s="182" t="s">
        <v>123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127</v>
      </c>
      <c r="E99" s="189"/>
      <c r="F99" s="189"/>
      <c r="G99" s="189"/>
      <c r="H99" s="189"/>
      <c r="I99" s="189"/>
      <c r="J99" s="190">
        <f>J142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138</v>
      </c>
      <c r="E100" s="183"/>
      <c r="F100" s="183"/>
      <c r="G100" s="183"/>
      <c r="H100" s="183"/>
      <c r="I100" s="183"/>
      <c r="J100" s="184">
        <f>J152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139</v>
      </c>
      <c r="E101" s="189"/>
      <c r="F101" s="189"/>
      <c r="G101" s="189"/>
      <c r="H101" s="189"/>
      <c r="I101" s="189"/>
      <c r="J101" s="190">
        <f>J153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140</v>
      </c>
      <c r="E102" s="189"/>
      <c r="F102" s="189"/>
      <c r="G102" s="189"/>
      <c r="H102" s="189"/>
      <c r="I102" s="189"/>
      <c r="J102" s="190">
        <f>J156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141</v>
      </c>
      <c r="E103" s="189"/>
      <c r="F103" s="189"/>
      <c r="G103" s="189"/>
      <c r="H103" s="189"/>
      <c r="I103" s="189"/>
      <c r="J103" s="190">
        <f>J163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142</v>
      </c>
      <c r="E104" s="189"/>
      <c r="F104" s="189"/>
      <c r="G104" s="189"/>
      <c r="H104" s="189"/>
      <c r="I104" s="189"/>
      <c r="J104" s="190">
        <f>J166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5" t="str">
        <f>E7</f>
        <v>Demolice RD č. p. 87 a opěrné zdi na parc. č. 21 Velká Chuchle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SO02 - SO02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5. 4. 2026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31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2"/>
      <c r="B123" s="193"/>
      <c r="C123" s="194" t="s">
        <v>144</v>
      </c>
      <c r="D123" s="195" t="s">
        <v>58</v>
      </c>
      <c r="E123" s="195" t="s">
        <v>54</v>
      </c>
      <c r="F123" s="195" t="s">
        <v>55</v>
      </c>
      <c r="G123" s="195" t="s">
        <v>145</v>
      </c>
      <c r="H123" s="195" t="s">
        <v>146</v>
      </c>
      <c r="I123" s="195" t="s">
        <v>147</v>
      </c>
      <c r="J123" s="195" t="s">
        <v>120</v>
      </c>
      <c r="K123" s="196" t="s">
        <v>148</v>
      </c>
      <c r="L123" s="197"/>
      <c r="M123" s="100" t="s">
        <v>1</v>
      </c>
      <c r="N123" s="101" t="s">
        <v>37</v>
      </c>
      <c r="O123" s="101" t="s">
        <v>149</v>
      </c>
      <c r="P123" s="101" t="s">
        <v>150</v>
      </c>
      <c r="Q123" s="101" t="s">
        <v>151</v>
      </c>
      <c r="R123" s="101" t="s">
        <v>152</v>
      </c>
      <c r="S123" s="101" t="s">
        <v>153</v>
      </c>
      <c r="T123" s="101" t="s">
        <v>154</v>
      </c>
      <c r="U123" s="102" t="s">
        <v>155</v>
      </c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8"/>
      <c r="B124" s="39"/>
      <c r="C124" s="107" t="s">
        <v>156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P125+P152</f>
        <v>0</v>
      </c>
      <c r="Q124" s="104"/>
      <c r="R124" s="200">
        <f>R125+R152</f>
        <v>0</v>
      </c>
      <c r="S124" s="104"/>
      <c r="T124" s="200">
        <f>T125+T152</f>
        <v>54.575400000000002</v>
      </c>
      <c r="U124" s="105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122</v>
      </c>
      <c r="BK124" s="201">
        <f>BK125+BK152</f>
        <v>0</v>
      </c>
    </row>
    <row r="125" s="12" customFormat="1" ht="25.92" customHeight="1">
      <c r="A125" s="12"/>
      <c r="B125" s="202"/>
      <c r="C125" s="203"/>
      <c r="D125" s="204" t="s">
        <v>72</v>
      </c>
      <c r="E125" s="205" t="s">
        <v>157</v>
      </c>
      <c r="F125" s="205" t="s">
        <v>158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P126+P142</f>
        <v>0</v>
      </c>
      <c r="Q125" s="210"/>
      <c r="R125" s="211">
        <f>R126+R142</f>
        <v>0</v>
      </c>
      <c r="S125" s="210"/>
      <c r="T125" s="211">
        <f>T126+T142</f>
        <v>54.575400000000002</v>
      </c>
      <c r="U125" s="2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80</v>
      </c>
      <c r="AT125" s="214" t="s">
        <v>72</v>
      </c>
      <c r="AU125" s="214" t="s">
        <v>73</v>
      </c>
      <c r="AY125" s="213" t="s">
        <v>159</v>
      </c>
      <c r="BK125" s="215">
        <f>BK126+BK142</f>
        <v>0</v>
      </c>
    </row>
    <row r="126" s="12" customFormat="1" ht="22.8" customHeight="1">
      <c r="A126" s="12"/>
      <c r="B126" s="202"/>
      <c r="C126" s="203"/>
      <c r="D126" s="204" t="s">
        <v>72</v>
      </c>
      <c r="E126" s="216" t="s">
        <v>173</v>
      </c>
      <c r="F126" s="216" t="s">
        <v>174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SUM(P127:P141)</f>
        <v>0</v>
      </c>
      <c r="Q126" s="210"/>
      <c r="R126" s="211">
        <f>SUM(R127:R141)</f>
        <v>0</v>
      </c>
      <c r="S126" s="210"/>
      <c r="T126" s="211">
        <f>SUM(T127:T141)</f>
        <v>54.575400000000002</v>
      </c>
      <c r="U126" s="2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80</v>
      </c>
      <c r="AT126" s="214" t="s">
        <v>72</v>
      </c>
      <c r="AU126" s="214" t="s">
        <v>80</v>
      </c>
      <c r="AY126" s="213" t="s">
        <v>159</v>
      </c>
      <c r="BK126" s="215">
        <f>SUM(BK127:BK141)</f>
        <v>0</v>
      </c>
    </row>
    <row r="127" s="2" customFormat="1" ht="24.15" customHeight="1">
      <c r="A127" s="38"/>
      <c r="B127" s="39"/>
      <c r="C127" s="218" t="s">
        <v>284</v>
      </c>
      <c r="D127" s="218" t="s">
        <v>161</v>
      </c>
      <c r="E127" s="219" t="s">
        <v>366</v>
      </c>
      <c r="F127" s="220" t="s">
        <v>367</v>
      </c>
      <c r="G127" s="221" t="s">
        <v>164</v>
      </c>
      <c r="H127" s="222">
        <v>102.92</v>
      </c>
      <c r="I127" s="223"/>
      <c r="J127" s="224">
        <f>ROUND(I127*H127,2)</f>
        <v>0</v>
      </c>
      <c r="K127" s="220" t="s">
        <v>178</v>
      </c>
      <c r="L127" s="44"/>
      <c r="M127" s="225" t="s">
        <v>1</v>
      </c>
      <c r="N127" s="226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7">
        <f>S127*H127</f>
        <v>0</v>
      </c>
      <c r="U127" s="228" t="s">
        <v>1</v>
      </c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166</v>
      </c>
      <c r="AT127" s="229" t="s">
        <v>161</v>
      </c>
      <c r="AU127" s="229" t="s">
        <v>82</v>
      </c>
      <c r="AY127" s="17" t="s">
        <v>159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80</v>
      </c>
      <c r="BK127" s="230">
        <f>ROUND(I127*H127,2)</f>
        <v>0</v>
      </c>
      <c r="BL127" s="17" t="s">
        <v>166</v>
      </c>
      <c r="BM127" s="229" t="s">
        <v>368</v>
      </c>
    </row>
    <row r="128" s="2" customFormat="1">
      <c r="A128" s="38"/>
      <c r="B128" s="39"/>
      <c r="C128" s="40"/>
      <c r="D128" s="231" t="s">
        <v>167</v>
      </c>
      <c r="E128" s="40"/>
      <c r="F128" s="232" t="s">
        <v>369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167</v>
      </c>
      <c r="AU128" s="17" t="s">
        <v>82</v>
      </c>
    </row>
    <row r="129" s="13" customFormat="1">
      <c r="A129" s="13"/>
      <c r="B129" s="236"/>
      <c r="C129" s="237"/>
      <c r="D129" s="231" t="s">
        <v>168</v>
      </c>
      <c r="E129" s="238" t="s">
        <v>1</v>
      </c>
      <c r="F129" s="239" t="s">
        <v>169</v>
      </c>
      <c r="G129" s="237"/>
      <c r="H129" s="238" t="s">
        <v>1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3"/>
      <c r="U129" s="24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168</v>
      </c>
      <c r="AU129" s="245" t="s">
        <v>82</v>
      </c>
      <c r="AV129" s="13" t="s">
        <v>80</v>
      </c>
      <c r="AW129" s="13" t="s">
        <v>30</v>
      </c>
      <c r="AX129" s="13" t="s">
        <v>73</v>
      </c>
      <c r="AY129" s="245" t="s">
        <v>159</v>
      </c>
    </row>
    <row r="130" s="13" customFormat="1">
      <c r="A130" s="13"/>
      <c r="B130" s="236"/>
      <c r="C130" s="237"/>
      <c r="D130" s="231" t="s">
        <v>168</v>
      </c>
      <c r="E130" s="238" t="s">
        <v>1</v>
      </c>
      <c r="F130" s="239" t="s">
        <v>370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3"/>
      <c r="U130" s="24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168</v>
      </c>
      <c r="AU130" s="245" t="s">
        <v>82</v>
      </c>
      <c r="AV130" s="13" t="s">
        <v>80</v>
      </c>
      <c r="AW130" s="13" t="s">
        <v>30</v>
      </c>
      <c r="AX130" s="13" t="s">
        <v>73</v>
      </c>
      <c r="AY130" s="245" t="s">
        <v>159</v>
      </c>
    </row>
    <row r="131" s="14" customFormat="1">
      <c r="A131" s="14"/>
      <c r="B131" s="246"/>
      <c r="C131" s="247"/>
      <c r="D131" s="231" t="s">
        <v>168</v>
      </c>
      <c r="E131" s="248" t="s">
        <v>1</v>
      </c>
      <c r="F131" s="249" t="s">
        <v>89</v>
      </c>
      <c r="G131" s="247"/>
      <c r="H131" s="250">
        <v>102.92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4"/>
      <c r="U131" s="255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168</v>
      </c>
      <c r="AU131" s="256" t="s">
        <v>82</v>
      </c>
      <c r="AV131" s="14" t="s">
        <v>82</v>
      </c>
      <c r="AW131" s="14" t="s">
        <v>30</v>
      </c>
      <c r="AX131" s="14" t="s">
        <v>80</v>
      </c>
      <c r="AY131" s="256" t="s">
        <v>159</v>
      </c>
    </row>
    <row r="132" s="2" customFormat="1" ht="33" customHeight="1">
      <c r="A132" s="38"/>
      <c r="B132" s="39"/>
      <c r="C132" s="218" t="s">
        <v>204</v>
      </c>
      <c r="D132" s="218" t="s">
        <v>161</v>
      </c>
      <c r="E132" s="219" t="s">
        <v>371</v>
      </c>
      <c r="F132" s="220" t="s">
        <v>372</v>
      </c>
      <c r="G132" s="221" t="s">
        <v>177</v>
      </c>
      <c r="H132" s="222">
        <v>145.93600000000001</v>
      </c>
      <c r="I132" s="223"/>
      <c r="J132" s="224">
        <f>ROUND(I132*H132,2)</f>
        <v>0</v>
      </c>
      <c r="K132" s="220" t="s">
        <v>178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7">
        <f>S132*H132</f>
        <v>0</v>
      </c>
      <c r="U132" s="228" t="s">
        <v>1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166</v>
      </c>
      <c r="AT132" s="229" t="s">
        <v>161</v>
      </c>
      <c r="AU132" s="229" t="s">
        <v>82</v>
      </c>
      <c r="AY132" s="17" t="s">
        <v>159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80</v>
      </c>
      <c r="BK132" s="230">
        <f>ROUND(I132*H132,2)</f>
        <v>0</v>
      </c>
      <c r="BL132" s="17" t="s">
        <v>166</v>
      </c>
      <c r="BM132" s="229" t="s">
        <v>373</v>
      </c>
    </row>
    <row r="133" s="2" customFormat="1">
      <c r="A133" s="38"/>
      <c r="B133" s="39"/>
      <c r="C133" s="40"/>
      <c r="D133" s="231" t="s">
        <v>167</v>
      </c>
      <c r="E133" s="40"/>
      <c r="F133" s="232" t="s">
        <v>374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1"/>
      <c r="U133" s="92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167</v>
      </c>
      <c r="AU133" s="17" t="s">
        <v>82</v>
      </c>
    </row>
    <row r="134" s="13" customFormat="1">
      <c r="A134" s="13"/>
      <c r="B134" s="236"/>
      <c r="C134" s="237"/>
      <c r="D134" s="231" t="s">
        <v>168</v>
      </c>
      <c r="E134" s="238" t="s">
        <v>1</v>
      </c>
      <c r="F134" s="239" t="s">
        <v>169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3"/>
      <c r="U134" s="24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168</v>
      </c>
      <c r="AU134" s="245" t="s">
        <v>82</v>
      </c>
      <c r="AV134" s="13" t="s">
        <v>80</v>
      </c>
      <c r="AW134" s="13" t="s">
        <v>30</v>
      </c>
      <c r="AX134" s="13" t="s">
        <v>73</v>
      </c>
      <c r="AY134" s="245" t="s">
        <v>159</v>
      </c>
    </row>
    <row r="135" s="13" customFormat="1">
      <c r="A135" s="13"/>
      <c r="B135" s="236"/>
      <c r="C135" s="237"/>
      <c r="D135" s="231" t="s">
        <v>168</v>
      </c>
      <c r="E135" s="238" t="s">
        <v>1</v>
      </c>
      <c r="F135" s="239" t="s">
        <v>375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3"/>
      <c r="U135" s="244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168</v>
      </c>
      <c r="AU135" s="245" t="s">
        <v>82</v>
      </c>
      <c r="AV135" s="13" t="s">
        <v>80</v>
      </c>
      <c r="AW135" s="13" t="s">
        <v>30</v>
      </c>
      <c r="AX135" s="13" t="s">
        <v>73</v>
      </c>
      <c r="AY135" s="245" t="s">
        <v>159</v>
      </c>
    </row>
    <row r="136" s="14" customFormat="1">
      <c r="A136" s="14"/>
      <c r="B136" s="246"/>
      <c r="C136" s="247"/>
      <c r="D136" s="231" t="s">
        <v>168</v>
      </c>
      <c r="E136" s="248" t="s">
        <v>1</v>
      </c>
      <c r="F136" s="249" t="s">
        <v>85</v>
      </c>
      <c r="G136" s="247"/>
      <c r="H136" s="250">
        <v>145.93600000000001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4"/>
      <c r="U136" s="255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168</v>
      </c>
      <c r="AU136" s="256" t="s">
        <v>82</v>
      </c>
      <c r="AV136" s="14" t="s">
        <v>82</v>
      </c>
      <c r="AW136" s="14" t="s">
        <v>30</v>
      </c>
      <c r="AX136" s="14" t="s">
        <v>80</v>
      </c>
      <c r="AY136" s="256" t="s">
        <v>159</v>
      </c>
    </row>
    <row r="137" s="2" customFormat="1" ht="16.5" customHeight="1">
      <c r="A137" s="38"/>
      <c r="B137" s="39"/>
      <c r="C137" s="218" t="s">
        <v>80</v>
      </c>
      <c r="D137" s="218" t="s">
        <v>161</v>
      </c>
      <c r="E137" s="219" t="s">
        <v>209</v>
      </c>
      <c r="F137" s="220" t="s">
        <v>210</v>
      </c>
      <c r="G137" s="221" t="s">
        <v>164</v>
      </c>
      <c r="H137" s="222">
        <v>24.806999999999999</v>
      </c>
      <c r="I137" s="223"/>
      <c r="J137" s="224">
        <f>ROUND(I137*H137,2)</f>
        <v>0</v>
      </c>
      <c r="K137" s="220" t="s">
        <v>178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2.2000000000000002</v>
      </c>
      <c r="T137" s="227">
        <f>S137*H137</f>
        <v>54.575400000000002</v>
      </c>
      <c r="U137" s="228" t="s">
        <v>1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166</v>
      </c>
      <c r="AT137" s="229" t="s">
        <v>161</v>
      </c>
      <c r="AU137" s="229" t="s">
        <v>82</v>
      </c>
      <c r="AY137" s="17" t="s">
        <v>159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80</v>
      </c>
      <c r="BK137" s="230">
        <f>ROUND(I137*H137,2)</f>
        <v>0</v>
      </c>
      <c r="BL137" s="17" t="s">
        <v>166</v>
      </c>
      <c r="BM137" s="229" t="s">
        <v>376</v>
      </c>
    </row>
    <row r="138" s="2" customFormat="1">
      <c r="A138" s="38"/>
      <c r="B138" s="39"/>
      <c r="C138" s="40"/>
      <c r="D138" s="231" t="s">
        <v>167</v>
      </c>
      <c r="E138" s="40"/>
      <c r="F138" s="232" t="s">
        <v>210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1"/>
      <c r="U138" s="92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167</v>
      </c>
      <c r="AU138" s="17" t="s">
        <v>82</v>
      </c>
    </row>
    <row r="139" s="13" customFormat="1">
      <c r="A139" s="13"/>
      <c r="B139" s="236"/>
      <c r="C139" s="237"/>
      <c r="D139" s="231" t="s">
        <v>168</v>
      </c>
      <c r="E139" s="238" t="s">
        <v>1</v>
      </c>
      <c r="F139" s="239" t="s">
        <v>169</v>
      </c>
      <c r="G139" s="237"/>
      <c r="H139" s="238" t="s">
        <v>1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3"/>
      <c r="U139" s="244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168</v>
      </c>
      <c r="AU139" s="245" t="s">
        <v>82</v>
      </c>
      <c r="AV139" s="13" t="s">
        <v>80</v>
      </c>
      <c r="AW139" s="13" t="s">
        <v>30</v>
      </c>
      <c r="AX139" s="13" t="s">
        <v>73</v>
      </c>
      <c r="AY139" s="245" t="s">
        <v>159</v>
      </c>
    </row>
    <row r="140" s="13" customFormat="1">
      <c r="A140" s="13"/>
      <c r="B140" s="236"/>
      <c r="C140" s="237"/>
      <c r="D140" s="231" t="s">
        <v>168</v>
      </c>
      <c r="E140" s="238" t="s">
        <v>1</v>
      </c>
      <c r="F140" s="239" t="s">
        <v>212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3"/>
      <c r="U140" s="24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168</v>
      </c>
      <c r="AU140" s="245" t="s">
        <v>82</v>
      </c>
      <c r="AV140" s="13" t="s">
        <v>80</v>
      </c>
      <c r="AW140" s="13" t="s">
        <v>30</v>
      </c>
      <c r="AX140" s="13" t="s">
        <v>73</v>
      </c>
      <c r="AY140" s="245" t="s">
        <v>159</v>
      </c>
    </row>
    <row r="141" s="14" customFormat="1">
      <c r="A141" s="14"/>
      <c r="B141" s="246"/>
      <c r="C141" s="247"/>
      <c r="D141" s="231" t="s">
        <v>168</v>
      </c>
      <c r="E141" s="257" t="s">
        <v>1</v>
      </c>
      <c r="F141" s="248" t="s">
        <v>100</v>
      </c>
      <c r="G141" s="247"/>
      <c r="H141" s="250">
        <v>24.806999999999999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4"/>
      <c r="U141" s="255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168</v>
      </c>
      <c r="AU141" s="256" t="s">
        <v>82</v>
      </c>
      <c r="AV141" s="14" t="s">
        <v>82</v>
      </c>
      <c r="AW141" s="14" t="s">
        <v>30</v>
      </c>
      <c r="AX141" s="14" t="s">
        <v>80</v>
      </c>
      <c r="AY141" s="256" t="s">
        <v>159</v>
      </c>
    </row>
    <row r="142" s="12" customFormat="1" ht="22.8" customHeight="1">
      <c r="A142" s="12"/>
      <c r="B142" s="202"/>
      <c r="C142" s="203"/>
      <c r="D142" s="204" t="s">
        <v>72</v>
      </c>
      <c r="E142" s="216" t="s">
        <v>213</v>
      </c>
      <c r="F142" s="216" t="s">
        <v>214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SUM(P143:P151)</f>
        <v>0</v>
      </c>
      <c r="Q142" s="210"/>
      <c r="R142" s="211">
        <f>SUM(R143:R151)</f>
        <v>0</v>
      </c>
      <c r="S142" s="210"/>
      <c r="T142" s="211">
        <f>SUM(T143:T151)</f>
        <v>0</v>
      </c>
      <c r="U142" s="2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80</v>
      </c>
      <c r="AT142" s="214" t="s">
        <v>72</v>
      </c>
      <c r="AU142" s="214" t="s">
        <v>80</v>
      </c>
      <c r="AY142" s="213" t="s">
        <v>159</v>
      </c>
      <c r="BK142" s="215">
        <f>SUM(BK143:BK151)</f>
        <v>0</v>
      </c>
    </row>
    <row r="143" s="2" customFormat="1" ht="24.15" customHeight="1">
      <c r="A143" s="38"/>
      <c r="B143" s="39"/>
      <c r="C143" s="218" t="s">
        <v>82</v>
      </c>
      <c r="D143" s="218" t="s">
        <v>161</v>
      </c>
      <c r="E143" s="219" t="s">
        <v>215</v>
      </c>
      <c r="F143" s="220" t="s">
        <v>216</v>
      </c>
      <c r="G143" s="221" t="s">
        <v>217</v>
      </c>
      <c r="H143" s="222">
        <v>185.256</v>
      </c>
      <c r="I143" s="223"/>
      <c r="J143" s="224">
        <f>ROUND(I143*H143,2)</f>
        <v>0</v>
      </c>
      <c r="K143" s="220" t="s">
        <v>178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7">
        <f>S143*H143</f>
        <v>0</v>
      </c>
      <c r="U143" s="228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166</v>
      </c>
      <c r="AT143" s="229" t="s">
        <v>161</v>
      </c>
      <c r="AU143" s="229" t="s">
        <v>82</v>
      </c>
      <c r="AY143" s="17" t="s">
        <v>159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80</v>
      </c>
      <c r="BK143" s="230">
        <f>ROUND(I143*H143,2)</f>
        <v>0</v>
      </c>
      <c r="BL143" s="17" t="s">
        <v>166</v>
      </c>
      <c r="BM143" s="229" t="s">
        <v>377</v>
      </c>
    </row>
    <row r="144" s="2" customFormat="1">
      <c r="A144" s="38"/>
      <c r="B144" s="39"/>
      <c r="C144" s="40"/>
      <c r="D144" s="231" t="s">
        <v>167</v>
      </c>
      <c r="E144" s="40"/>
      <c r="F144" s="232" t="s">
        <v>219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167</v>
      </c>
      <c r="AU144" s="17" t="s">
        <v>82</v>
      </c>
    </row>
    <row r="145" s="14" customFormat="1">
      <c r="A145" s="14"/>
      <c r="B145" s="246"/>
      <c r="C145" s="247"/>
      <c r="D145" s="231" t="s">
        <v>168</v>
      </c>
      <c r="E145" s="257" t="s">
        <v>1</v>
      </c>
      <c r="F145" s="248" t="s">
        <v>378</v>
      </c>
      <c r="G145" s="247"/>
      <c r="H145" s="250">
        <v>185.256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4"/>
      <c r="U145" s="255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168</v>
      </c>
      <c r="AU145" s="256" t="s">
        <v>82</v>
      </c>
      <c r="AV145" s="14" t="s">
        <v>82</v>
      </c>
      <c r="AW145" s="14" t="s">
        <v>30</v>
      </c>
      <c r="AX145" s="14" t="s">
        <v>80</v>
      </c>
      <c r="AY145" s="256" t="s">
        <v>159</v>
      </c>
    </row>
    <row r="146" s="2" customFormat="1" ht="24.15" customHeight="1">
      <c r="A146" s="38"/>
      <c r="B146" s="39"/>
      <c r="C146" s="218" t="s">
        <v>88</v>
      </c>
      <c r="D146" s="218" t="s">
        <v>161</v>
      </c>
      <c r="E146" s="219" t="s">
        <v>227</v>
      </c>
      <c r="F146" s="220" t="s">
        <v>228</v>
      </c>
      <c r="G146" s="221" t="s">
        <v>217</v>
      </c>
      <c r="H146" s="222">
        <v>185.256</v>
      </c>
      <c r="I146" s="223"/>
      <c r="J146" s="224">
        <f>ROUND(I146*H146,2)</f>
        <v>0</v>
      </c>
      <c r="K146" s="220" t="s">
        <v>178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7">
        <f>S146*H146</f>
        <v>0</v>
      </c>
      <c r="U146" s="228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166</v>
      </c>
      <c r="AT146" s="229" t="s">
        <v>161</v>
      </c>
      <c r="AU146" s="229" t="s">
        <v>82</v>
      </c>
      <c r="AY146" s="17" t="s">
        <v>159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80</v>
      </c>
      <c r="BK146" s="230">
        <f>ROUND(I146*H146,2)</f>
        <v>0</v>
      </c>
      <c r="BL146" s="17" t="s">
        <v>166</v>
      </c>
      <c r="BM146" s="229" t="s">
        <v>379</v>
      </c>
    </row>
    <row r="147" s="2" customFormat="1">
      <c r="A147" s="38"/>
      <c r="B147" s="39"/>
      <c r="C147" s="40"/>
      <c r="D147" s="231" t="s">
        <v>167</v>
      </c>
      <c r="E147" s="40"/>
      <c r="F147" s="232" t="s">
        <v>230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167</v>
      </c>
      <c r="AU147" s="17" t="s">
        <v>82</v>
      </c>
    </row>
    <row r="148" s="14" customFormat="1">
      <c r="A148" s="14"/>
      <c r="B148" s="246"/>
      <c r="C148" s="247"/>
      <c r="D148" s="231" t="s">
        <v>168</v>
      </c>
      <c r="E148" s="257" t="s">
        <v>1</v>
      </c>
      <c r="F148" s="248" t="s">
        <v>378</v>
      </c>
      <c r="G148" s="247"/>
      <c r="H148" s="250">
        <v>185.256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4"/>
      <c r="U148" s="255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168</v>
      </c>
      <c r="AU148" s="256" t="s">
        <v>82</v>
      </c>
      <c r="AV148" s="14" t="s">
        <v>82</v>
      </c>
      <c r="AW148" s="14" t="s">
        <v>30</v>
      </c>
      <c r="AX148" s="14" t="s">
        <v>80</v>
      </c>
      <c r="AY148" s="256" t="s">
        <v>159</v>
      </c>
    </row>
    <row r="149" s="2" customFormat="1" ht="33" customHeight="1">
      <c r="A149" s="38"/>
      <c r="B149" s="39"/>
      <c r="C149" s="218" t="s">
        <v>242</v>
      </c>
      <c r="D149" s="218" t="s">
        <v>161</v>
      </c>
      <c r="E149" s="219" t="s">
        <v>232</v>
      </c>
      <c r="F149" s="220" t="s">
        <v>233</v>
      </c>
      <c r="G149" s="221" t="s">
        <v>217</v>
      </c>
      <c r="H149" s="222">
        <v>185.256</v>
      </c>
      <c r="I149" s="223"/>
      <c r="J149" s="224">
        <f>ROUND(I149*H149,2)</f>
        <v>0</v>
      </c>
      <c r="K149" s="220" t="s">
        <v>178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7">
        <f>S149*H149</f>
        <v>0</v>
      </c>
      <c r="U149" s="228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166</v>
      </c>
      <c r="AT149" s="229" t="s">
        <v>161</v>
      </c>
      <c r="AU149" s="229" t="s">
        <v>82</v>
      </c>
      <c r="AY149" s="17" t="s">
        <v>159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80</v>
      </c>
      <c r="BK149" s="230">
        <f>ROUND(I149*H149,2)</f>
        <v>0</v>
      </c>
      <c r="BL149" s="17" t="s">
        <v>166</v>
      </c>
      <c r="BM149" s="229" t="s">
        <v>380</v>
      </c>
    </row>
    <row r="150" s="2" customFormat="1">
      <c r="A150" s="38"/>
      <c r="B150" s="39"/>
      <c r="C150" s="40"/>
      <c r="D150" s="231" t="s">
        <v>167</v>
      </c>
      <c r="E150" s="40"/>
      <c r="F150" s="232" t="s">
        <v>235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167</v>
      </c>
      <c r="AU150" s="17" t="s">
        <v>82</v>
      </c>
    </row>
    <row r="151" s="14" customFormat="1">
      <c r="A151" s="14"/>
      <c r="B151" s="246"/>
      <c r="C151" s="247"/>
      <c r="D151" s="231" t="s">
        <v>168</v>
      </c>
      <c r="E151" s="257" t="s">
        <v>1</v>
      </c>
      <c r="F151" s="248" t="s">
        <v>378</v>
      </c>
      <c r="G151" s="247"/>
      <c r="H151" s="250">
        <v>185.256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4"/>
      <c r="U151" s="255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168</v>
      </c>
      <c r="AU151" s="256" t="s">
        <v>82</v>
      </c>
      <c r="AV151" s="14" t="s">
        <v>82</v>
      </c>
      <c r="AW151" s="14" t="s">
        <v>30</v>
      </c>
      <c r="AX151" s="14" t="s">
        <v>80</v>
      </c>
      <c r="AY151" s="256" t="s">
        <v>159</v>
      </c>
    </row>
    <row r="152" s="12" customFormat="1" ht="25.92" customHeight="1">
      <c r="A152" s="12"/>
      <c r="B152" s="202"/>
      <c r="C152" s="203"/>
      <c r="D152" s="204" t="s">
        <v>72</v>
      </c>
      <c r="E152" s="205" t="s">
        <v>325</v>
      </c>
      <c r="F152" s="205" t="s">
        <v>326</v>
      </c>
      <c r="G152" s="203"/>
      <c r="H152" s="203"/>
      <c r="I152" s="206"/>
      <c r="J152" s="207">
        <f>BK152</f>
        <v>0</v>
      </c>
      <c r="K152" s="203"/>
      <c r="L152" s="208"/>
      <c r="M152" s="209"/>
      <c r="N152" s="210"/>
      <c r="O152" s="210"/>
      <c r="P152" s="211">
        <f>P153+P156+P163+P166</f>
        <v>0</v>
      </c>
      <c r="Q152" s="210"/>
      <c r="R152" s="211">
        <f>R153+R156+R163+R166</f>
        <v>0</v>
      </c>
      <c r="S152" s="210"/>
      <c r="T152" s="211">
        <f>T153+T156+T163+T166</f>
        <v>0</v>
      </c>
      <c r="U152" s="2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171</v>
      </c>
      <c r="AT152" s="214" t="s">
        <v>72</v>
      </c>
      <c r="AU152" s="214" t="s">
        <v>73</v>
      </c>
      <c r="AY152" s="213" t="s">
        <v>159</v>
      </c>
      <c r="BK152" s="215">
        <f>BK153+BK156+BK163+BK166</f>
        <v>0</v>
      </c>
    </row>
    <row r="153" s="12" customFormat="1" ht="22.8" customHeight="1">
      <c r="A153" s="12"/>
      <c r="B153" s="202"/>
      <c r="C153" s="203"/>
      <c r="D153" s="204" t="s">
        <v>72</v>
      </c>
      <c r="E153" s="216" t="s">
        <v>327</v>
      </c>
      <c r="F153" s="216" t="s">
        <v>328</v>
      </c>
      <c r="G153" s="203"/>
      <c r="H153" s="203"/>
      <c r="I153" s="206"/>
      <c r="J153" s="217">
        <f>BK153</f>
        <v>0</v>
      </c>
      <c r="K153" s="203"/>
      <c r="L153" s="208"/>
      <c r="M153" s="209"/>
      <c r="N153" s="210"/>
      <c r="O153" s="210"/>
      <c r="P153" s="211">
        <f>SUM(P154:P155)</f>
        <v>0</v>
      </c>
      <c r="Q153" s="210"/>
      <c r="R153" s="211">
        <f>SUM(R154:R155)</f>
        <v>0</v>
      </c>
      <c r="S153" s="210"/>
      <c r="T153" s="211">
        <f>SUM(T154:T155)</f>
        <v>0</v>
      </c>
      <c r="U153" s="2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171</v>
      </c>
      <c r="AT153" s="214" t="s">
        <v>72</v>
      </c>
      <c r="AU153" s="214" t="s">
        <v>80</v>
      </c>
      <c r="AY153" s="213" t="s">
        <v>159</v>
      </c>
      <c r="BK153" s="215">
        <f>SUM(BK154:BK155)</f>
        <v>0</v>
      </c>
    </row>
    <row r="154" s="2" customFormat="1" ht="16.5" customHeight="1">
      <c r="A154" s="38"/>
      <c r="B154" s="39"/>
      <c r="C154" s="218" t="s">
        <v>252</v>
      </c>
      <c r="D154" s="218" t="s">
        <v>161</v>
      </c>
      <c r="E154" s="219" t="s">
        <v>330</v>
      </c>
      <c r="F154" s="220" t="s">
        <v>328</v>
      </c>
      <c r="G154" s="221" t="s">
        <v>322</v>
      </c>
      <c r="H154" s="222">
        <v>1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7">
        <f>S154*H154</f>
        <v>0</v>
      </c>
      <c r="U154" s="228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166</v>
      </c>
      <c r="AT154" s="229" t="s">
        <v>161</v>
      </c>
      <c r="AU154" s="229" t="s">
        <v>82</v>
      </c>
      <c r="AY154" s="17" t="s">
        <v>159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80</v>
      </c>
      <c r="BK154" s="230">
        <f>ROUND(I154*H154,2)</f>
        <v>0</v>
      </c>
      <c r="BL154" s="17" t="s">
        <v>166</v>
      </c>
      <c r="BM154" s="229" t="s">
        <v>381</v>
      </c>
    </row>
    <row r="155" s="2" customFormat="1">
      <c r="A155" s="38"/>
      <c r="B155" s="39"/>
      <c r="C155" s="40"/>
      <c r="D155" s="231" t="s">
        <v>167</v>
      </c>
      <c r="E155" s="40"/>
      <c r="F155" s="232" t="s">
        <v>328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167</v>
      </c>
      <c r="AU155" s="17" t="s">
        <v>82</v>
      </c>
    </row>
    <row r="156" s="12" customFormat="1" ht="22.8" customHeight="1">
      <c r="A156" s="12"/>
      <c r="B156" s="202"/>
      <c r="C156" s="203"/>
      <c r="D156" s="204" t="s">
        <v>72</v>
      </c>
      <c r="E156" s="216" t="s">
        <v>332</v>
      </c>
      <c r="F156" s="216" t="s">
        <v>333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SUM(P157:P162)</f>
        <v>0</v>
      </c>
      <c r="Q156" s="210"/>
      <c r="R156" s="211">
        <f>SUM(R157:R162)</f>
        <v>0</v>
      </c>
      <c r="S156" s="210"/>
      <c r="T156" s="211">
        <f>SUM(T157:T162)</f>
        <v>0</v>
      </c>
      <c r="U156" s="2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171</v>
      </c>
      <c r="AT156" s="214" t="s">
        <v>72</v>
      </c>
      <c r="AU156" s="214" t="s">
        <v>80</v>
      </c>
      <c r="AY156" s="213" t="s">
        <v>159</v>
      </c>
      <c r="BK156" s="215">
        <f>SUM(BK157:BK162)</f>
        <v>0</v>
      </c>
    </row>
    <row r="157" s="2" customFormat="1" ht="16.5" customHeight="1">
      <c r="A157" s="38"/>
      <c r="B157" s="39"/>
      <c r="C157" s="218" t="s">
        <v>257</v>
      </c>
      <c r="D157" s="218" t="s">
        <v>161</v>
      </c>
      <c r="E157" s="219" t="s">
        <v>335</v>
      </c>
      <c r="F157" s="220" t="s">
        <v>333</v>
      </c>
      <c r="G157" s="221" t="s">
        <v>322</v>
      </c>
      <c r="H157" s="222">
        <v>1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7">
        <f>S157*H157</f>
        <v>0</v>
      </c>
      <c r="U157" s="228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166</v>
      </c>
      <c r="AT157" s="229" t="s">
        <v>161</v>
      </c>
      <c r="AU157" s="229" t="s">
        <v>82</v>
      </c>
      <c r="AY157" s="17" t="s">
        <v>159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80</v>
      </c>
      <c r="BK157" s="230">
        <f>ROUND(I157*H157,2)</f>
        <v>0</v>
      </c>
      <c r="BL157" s="17" t="s">
        <v>166</v>
      </c>
      <c r="BM157" s="229" t="s">
        <v>382</v>
      </c>
    </row>
    <row r="158" s="2" customFormat="1">
      <c r="A158" s="38"/>
      <c r="B158" s="39"/>
      <c r="C158" s="40"/>
      <c r="D158" s="231" t="s">
        <v>167</v>
      </c>
      <c r="E158" s="40"/>
      <c r="F158" s="232" t="s">
        <v>333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167</v>
      </c>
      <c r="AU158" s="17" t="s">
        <v>82</v>
      </c>
    </row>
    <row r="159" s="2" customFormat="1" ht="24.15" customHeight="1">
      <c r="A159" s="38"/>
      <c r="B159" s="39"/>
      <c r="C159" s="218" t="s">
        <v>265</v>
      </c>
      <c r="D159" s="218" t="s">
        <v>161</v>
      </c>
      <c r="E159" s="219" t="s">
        <v>342</v>
      </c>
      <c r="F159" s="220" t="s">
        <v>343</v>
      </c>
      <c r="G159" s="221" t="s">
        <v>322</v>
      </c>
      <c r="H159" s="222">
        <v>1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7">
        <f>S159*H159</f>
        <v>0</v>
      </c>
      <c r="U159" s="228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166</v>
      </c>
      <c r="AT159" s="229" t="s">
        <v>161</v>
      </c>
      <c r="AU159" s="229" t="s">
        <v>82</v>
      </c>
      <c r="AY159" s="17" t="s">
        <v>159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80</v>
      </c>
      <c r="BK159" s="230">
        <f>ROUND(I159*H159,2)</f>
        <v>0</v>
      </c>
      <c r="BL159" s="17" t="s">
        <v>166</v>
      </c>
      <c r="BM159" s="229" t="s">
        <v>383</v>
      </c>
    </row>
    <row r="160" s="2" customFormat="1">
      <c r="A160" s="38"/>
      <c r="B160" s="39"/>
      <c r="C160" s="40"/>
      <c r="D160" s="231" t="s">
        <v>167</v>
      </c>
      <c r="E160" s="40"/>
      <c r="F160" s="232" t="s">
        <v>343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167</v>
      </c>
      <c r="AU160" s="17" t="s">
        <v>82</v>
      </c>
    </row>
    <row r="161" s="2" customFormat="1" ht="16.5" customHeight="1">
      <c r="A161" s="38"/>
      <c r="B161" s="39"/>
      <c r="C161" s="218" t="s">
        <v>271</v>
      </c>
      <c r="D161" s="218" t="s">
        <v>161</v>
      </c>
      <c r="E161" s="219" t="s">
        <v>346</v>
      </c>
      <c r="F161" s="220" t="s">
        <v>347</v>
      </c>
      <c r="G161" s="221" t="s">
        <v>322</v>
      </c>
      <c r="H161" s="222">
        <v>1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7">
        <f>S161*H161</f>
        <v>0</v>
      </c>
      <c r="U161" s="228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166</v>
      </c>
      <c r="AT161" s="229" t="s">
        <v>161</v>
      </c>
      <c r="AU161" s="229" t="s">
        <v>82</v>
      </c>
      <c r="AY161" s="17" t="s">
        <v>159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80</v>
      </c>
      <c r="BK161" s="230">
        <f>ROUND(I161*H161,2)</f>
        <v>0</v>
      </c>
      <c r="BL161" s="17" t="s">
        <v>166</v>
      </c>
      <c r="BM161" s="229" t="s">
        <v>384</v>
      </c>
    </row>
    <row r="162" s="2" customFormat="1">
      <c r="A162" s="38"/>
      <c r="B162" s="39"/>
      <c r="C162" s="40"/>
      <c r="D162" s="231" t="s">
        <v>167</v>
      </c>
      <c r="E162" s="40"/>
      <c r="F162" s="232" t="s">
        <v>347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167</v>
      </c>
      <c r="AU162" s="17" t="s">
        <v>82</v>
      </c>
    </row>
    <row r="163" s="12" customFormat="1" ht="22.8" customHeight="1">
      <c r="A163" s="12"/>
      <c r="B163" s="202"/>
      <c r="C163" s="203"/>
      <c r="D163" s="204" t="s">
        <v>72</v>
      </c>
      <c r="E163" s="216" t="s">
        <v>349</v>
      </c>
      <c r="F163" s="216" t="s">
        <v>350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SUM(P164:P165)</f>
        <v>0</v>
      </c>
      <c r="Q163" s="210"/>
      <c r="R163" s="211">
        <f>SUM(R164:R165)</f>
        <v>0</v>
      </c>
      <c r="S163" s="210"/>
      <c r="T163" s="211">
        <f>SUM(T164:T165)</f>
        <v>0</v>
      </c>
      <c r="U163" s="2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171</v>
      </c>
      <c r="AT163" s="214" t="s">
        <v>72</v>
      </c>
      <c r="AU163" s="214" t="s">
        <v>80</v>
      </c>
      <c r="AY163" s="213" t="s">
        <v>159</v>
      </c>
      <c r="BK163" s="215">
        <f>SUM(BK164:BK165)</f>
        <v>0</v>
      </c>
    </row>
    <row r="164" s="2" customFormat="1" ht="16.5" customHeight="1">
      <c r="A164" s="38"/>
      <c r="B164" s="39"/>
      <c r="C164" s="218" t="s">
        <v>194</v>
      </c>
      <c r="D164" s="218" t="s">
        <v>161</v>
      </c>
      <c r="E164" s="219" t="s">
        <v>352</v>
      </c>
      <c r="F164" s="220" t="s">
        <v>353</v>
      </c>
      <c r="G164" s="221" t="s">
        <v>322</v>
      </c>
      <c r="H164" s="222">
        <v>1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7">
        <f>S164*H164</f>
        <v>0</v>
      </c>
      <c r="U164" s="228" t="s">
        <v>1</v>
      </c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166</v>
      </c>
      <c r="AT164" s="229" t="s">
        <v>161</v>
      </c>
      <c r="AU164" s="229" t="s">
        <v>82</v>
      </c>
      <c r="AY164" s="17" t="s">
        <v>159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80</v>
      </c>
      <c r="BK164" s="230">
        <f>ROUND(I164*H164,2)</f>
        <v>0</v>
      </c>
      <c r="BL164" s="17" t="s">
        <v>166</v>
      </c>
      <c r="BM164" s="229" t="s">
        <v>385</v>
      </c>
    </row>
    <row r="165" s="2" customFormat="1">
      <c r="A165" s="38"/>
      <c r="B165" s="39"/>
      <c r="C165" s="40"/>
      <c r="D165" s="231" t="s">
        <v>167</v>
      </c>
      <c r="E165" s="40"/>
      <c r="F165" s="232" t="s">
        <v>353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1"/>
      <c r="U165" s="92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167</v>
      </c>
      <c r="AU165" s="17" t="s">
        <v>82</v>
      </c>
    </row>
    <row r="166" s="12" customFormat="1" ht="22.8" customHeight="1">
      <c r="A166" s="12"/>
      <c r="B166" s="202"/>
      <c r="C166" s="203"/>
      <c r="D166" s="204" t="s">
        <v>72</v>
      </c>
      <c r="E166" s="216" t="s">
        <v>355</v>
      </c>
      <c r="F166" s="216" t="s">
        <v>356</v>
      </c>
      <c r="G166" s="203"/>
      <c r="H166" s="203"/>
      <c r="I166" s="206"/>
      <c r="J166" s="217">
        <f>BK166</f>
        <v>0</v>
      </c>
      <c r="K166" s="203"/>
      <c r="L166" s="208"/>
      <c r="M166" s="209"/>
      <c r="N166" s="210"/>
      <c r="O166" s="210"/>
      <c r="P166" s="211">
        <f>SUM(P167:P168)</f>
        <v>0</v>
      </c>
      <c r="Q166" s="210"/>
      <c r="R166" s="211">
        <f>SUM(R167:R168)</f>
        <v>0</v>
      </c>
      <c r="S166" s="210"/>
      <c r="T166" s="211">
        <f>SUM(T167:T168)</f>
        <v>0</v>
      </c>
      <c r="U166" s="2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171</v>
      </c>
      <c r="AT166" s="214" t="s">
        <v>72</v>
      </c>
      <c r="AU166" s="214" t="s">
        <v>80</v>
      </c>
      <c r="AY166" s="213" t="s">
        <v>159</v>
      </c>
      <c r="BK166" s="215">
        <f>SUM(BK167:BK168)</f>
        <v>0</v>
      </c>
    </row>
    <row r="167" s="2" customFormat="1" ht="21.75" customHeight="1">
      <c r="A167" s="38"/>
      <c r="B167" s="39"/>
      <c r="C167" s="218" t="s">
        <v>199</v>
      </c>
      <c r="D167" s="218" t="s">
        <v>161</v>
      </c>
      <c r="E167" s="219" t="s">
        <v>358</v>
      </c>
      <c r="F167" s="220" t="s">
        <v>359</v>
      </c>
      <c r="G167" s="221" t="s">
        <v>322</v>
      </c>
      <c r="H167" s="222">
        <v>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7">
        <f>S167*H167</f>
        <v>0</v>
      </c>
      <c r="U167" s="228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166</v>
      </c>
      <c r="AT167" s="229" t="s">
        <v>161</v>
      </c>
      <c r="AU167" s="229" t="s">
        <v>82</v>
      </c>
      <c r="AY167" s="17" t="s">
        <v>159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80</v>
      </c>
      <c r="BK167" s="230">
        <f>ROUND(I167*H167,2)</f>
        <v>0</v>
      </c>
      <c r="BL167" s="17" t="s">
        <v>166</v>
      </c>
      <c r="BM167" s="229" t="s">
        <v>386</v>
      </c>
    </row>
    <row r="168" s="2" customFormat="1">
      <c r="A168" s="38"/>
      <c r="B168" s="39"/>
      <c r="C168" s="40"/>
      <c r="D168" s="231" t="s">
        <v>167</v>
      </c>
      <c r="E168" s="40"/>
      <c r="F168" s="232" t="s">
        <v>359</v>
      </c>
      <c r="G168" s="40"/>
      <c r="H168" s="40"/>
      <c r="I168" s="233"/>
      <c r="J168" s="40"/>
      <c r="K168" s="40"/>
      <c r="L168" s="44"/>
      <c r="M168" s="269"/>
      <c r="N168" s="270"/>
      <c r="O168" s="271"/>
      <c r="P168" s="271"/>
      <c r="Q168" s="271"/>
      <c r="R168" s="271"/>
      <c r="S168" s="271"/>
      <c r="T168" s="271"/>
      <c r="U168" s="27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167</v>
      </c>
      <c r="AU168" s="17" t="s">
        <v>82</v>
      </c>
    </row>
    <row r="169" s="2" customFormat="1" ht="6.96" customHeight="1">
      <c r="A169" s="38"/>
      <c r="B169" s="66"/>
      <c r="C169" s="67"/>
      <c r="D169" s="67"/>
      <c r="E169" s="67"/>
      <c r="F169" s="67"/>
      <c r="G169" s="67"/>
      <c r="H169" s="67"/>
      <c r="I169" s="67"/>
      <c r="J169" s="67"/>
      <c r="K169" s="67"/>
      <c r="L169" s="44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sheetProtection sheet="1" autoFilter="0" formatColumns="0" formatRows="0" objects="1" scenarios="1" spinCount="100000" saltValue="qDeOvupMXrK8l6IBqTyjZ1cLow+/78U+annRKH0qOadFJmFBoyrea7pLi4iNi8+fSx9N+ICrq+bKNKs4O6ZMgw==" hashValue="aG3vHsEvExfz4cUiXfBV3EUPkN27DZ/1MJd8ueJ4FpxgGO0R20B5xFBGWkD+VcBIiXLI6jorAseWgdc9j1Brrw==" algorithmName="SHA-512" password="CC35"/>
  <autoFilter ref="C123:K16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31" r:id="rId1" display="VV0002"/>
    <hyperlink ref="F136" r:id="rId2" display="VV0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387</v>
      </c>
      <c r="H4" s="20"/>
    </row>
    <row r="5" s="1" customFormat="1" ht="12" customHeight="1">
      <c r="B5" s="20"/>
      <c r="C5" s="273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74" t="s">
        <v>16</v>
      </c>
      <c r="D6" s="275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5. 4. 2026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76"/>
      <c r="C9" s="277" t="s">
        <v>54</v>
      </c>
      <c r="D9" s="278" t="s">
        <v>55</v>
      </c>
      <c r="E9" s="278" t="s">
        <v>145</v>
      </c>
      <c r="F9" s="279" t="s">
        <v>388</v>
      </c>
      <c r="G9" s="192"/>
      <c r="H9" s="276"/>
    </row>
    <row r="10" s="2" customFormat="1" ht="26.4" customHeight="1">
      <c r="A10" s="38"/>
      <c r="B10" s="44"/>
      <c r="C10" s="280" t="s">
        <v>78</v>
      </c>
      <c r="D10" s="280" t="s">
        <v>78</v>
      </c>
      <c r="E10" s="38"/>
      <c r="F10" s="38"/>
      <c r="G10" s="38"/>
      <c r="H10" s="44"/>
    </row>
    <row r="11" s="2" customFormat="1" ht="16.8" customHeight="1">
      <c r="A11" s="38"/>
      <c r="B11" s="44"/>
      <c r="C11" s="281" t="s">
        <v>389</v>
      </c>
      <c r="D11" s="282" t="s">
        <v>390</v>
      </c>
      <c r="E11" s="283" t="s">
        <v>1</v>
      </c>
      <c r="F11" s="284">
        <v>128</v>
      </c>
      <c r="G11" s="38"/>
      <c r="H11" s="44"/>
    </row>
    <row r="12" s="2" customFormat="1" ht="16.8" customHeight="1">
      <c r="A12" s="38"/>
      <c r="B12" s="44"/>
      <c r="C12" s="285" t="s">
        <v>1</v>
      </c>
      <c r="D12" s="285" t="s">
        <v>391</v>
      </c>
      <c r="E12" s="17" t="s">
        <v>1</v>
      </c>
      <c r="F12" s="286">
        <v>128</v>
      </c>
      <c r="G12" s="38"/>
      <c r="H12" s="44"/>
    </row>
    <row r="13" s="8" customFormat="1" ht="16.8" customHeight="1">
      <c r="A13" s="146"/>
      <c r="B13" s="147"/>
      <c r="C13" s="287" t="s">
        <v>85</v>
      </c>
      <c r="D13" s="282" t="s">
        <v>86</v>
      </c>
      <c r="E13" s="282" t="s">
        <v>1</v>
      </c>
      <c r="F13" s="288">
        <v>130.06</v>
      </c>
      <c r="G13" s="146"/>
      <c r="H13" s="147"/>
    </row>
    <row r="14" s="2" customFormat="1" ht="16.8" customHeight="1">
      <c r="A14" s="38"/>
      <c r="B14" s="44"/>
      <c r="C14" s="285" t="s">
        <v>1</v>
      </c>
      <c r="D14" s="285" t="s">
        <v>392</v>
      </c>
      <c r="E14" s="17" t="s">
        <v>1</v>
      </c>
      <c r="F14" s="286">
        <v>130.06</v>
      </c>
      <c r="G14" s="38"/>
      <c r="H14" s="44"/>
    </row>
    <row r="15" s="2" customFormat="1" ht="16.8" customHeight="1">
      <c r="A15" s="38"/>
      <c r="B15" s="44"/>
      <c r="C15" s="289" t="s">
        <v>393</v>
      </c>
      <c r="D15" s="38"/>
      <c r="E15" s="38"/>
      <c r="F15" s="38"/>
      <c r="G15" s="38"/>
      <c r="H15" s="44"/>
    </row>
    <row r="16" s="2" customFormat="1">
      <c r="A16" s="38"/>
      <c r="B16" s="44"/>
      <c r="C16" s="285" t="s">
        <v>162</v>
      </c>
      <c r="D16" s="285" t="s">
        <v>163</v>
      </c>
      <c r="E16" s="17" t="s">
        <v>164</v>
      </c>
      <c r="F16" s="286">
        <v>130.06</v>
      </c>
      <c r="G16" s="38"/>
      <c r="H16" s="44"/>
    </row>
    <row r="17" s="2" customFormat="1">
      <c r="A17" s="38"/>
      <c r="B17" s="44"/>
      <c r="C17" s="285" t="s">
        <v>276</v>
      </c>
      <c r="D17" s="285" t="s">
        <v>277</v>
      </c>
      <c r="E17" s="17" t="s">
        <v>177</v>
      </c>
      <c r="F17" s="286">
        <v>130.06</v>
      </c>
      <c r="G17" s="38"/>
      <c r="H17" s="44"/>
    </row>
    <row r="18" s="8" customFormat="1" ht="16.8" customHeight="1">
      <c r="A18" s="146"/>
      <c r="B18" s="147"/>
      <c r="C18" s="287" t="s">
        <v>89</v>
      </c>
      <c r="D18" s="282" t="s">
        <v>90</v>
      </c>
      <c r="E18" s="282" t="s">
        <v>1</v>
      </c>
      <c r="F18" s="288">
        <v>271.327</v>
      </c>
      <c r="G18" s="146"/>
      <c r="H18" s="147"/>
    </row>
    <row r="19" s="2" customFormat="1" ht="16.8" customHeight="1">
      <c r="A19" s="38"/>
      <c r="B19" s="44"/>
      <c r="C19" s="285" t="s">
        <v>1</v>
      </c>
      <c r="D19" s="285" t="s">
        <v>394</v>
      </c>
      <c r="E19" s="17" t="s">
        <v>1</v>
      </c>
      <c r="F19" s="286">
        <v>271.327</v>
      </c>
      <c r="G19" s="38"/>
      <c r="H19" s="44"/>
    </row>
    <row r="20" s="2" customFormat="1" ht="16.8" customHeight="1">
      <c r="A20" s="38"/>
      <c r="B20" s="44"/>
      <c r="C20" s="289" t="s">
        <v>393</v>
      </c>
      <c r="D20" s="38"/>
      <c r="E20" s="38"/>
      <c r="F20" s="38"/>
      <c r="G20" s="38"/>
      <c r="H20" s="44"/>
    </row>
    <row r="21" s="2" customFormat="1">
      <c r="A21" s="38"/>
      <c r="B21" s="44"/>
      <c r="C21" s="285" t="s">
        <v>181</v>
      </c>
      <c r="D21" s="285" t="s">
        <v>182</v>
      </c>
      <c r="E21" s="17" t="s">
        <v>177</v>
      </c>
      <c r="F21" s="286">
        <v>271.327</v>
      </c>
      <c r="G21" s="38"/>
      <c r="H21" s="44"/>
    </row>
    <row r="22" s="8" customFormat="1" ht="16.8" customHeight="1">
      <c r="A22" s="146"/>
      <c r="B22" s="147"/>
      <c r="C22" s="287" t="s">
        <v>93</v>
      </c>
      <c r="D22" s="282" t="s">
        <v>94</v>
      </c>
      <c r="E22" s="282" t="s">
        <v>1</v>
      </c>
      <c r="F22" s="288">
        <v>116.027</v>
      </c>
      <c r="G22" s="146"/>
      <c r="H22" s="147"/>
    </row>
    <row r="23" s="2" customFormat="1" ht="16.8" customHeight="1">
      <c r="A23" s="38"/>
      <c r="B23" s="44"/>
      <c r="C23" s="285" t="s">
        <v>1</v>
      </c>
      <c r="D23" s="285" t="s">
        <v>395</v>
      </c>
      <c r="E23" s="17" t="s">
        <v>1</v>
      </c>
      <c r="F23" s="286">
        <v>116.027</v>
      </c>
      <c r="G23" s="38"/>
      <c r="H23" s="44"/>
    </row>
    <row r="24" s="2" customFormat="1" ht="16.8" customHeight="1">
      <c r="A24" s="38"/>
      <c r="B24" s="44"/>
      <c r="C24" s="289" t="s">
        <v>393</v>
      </c>
      <c r="D24" s="38"/>
      <c r="E24" s="38"/>
      <c r="F24" s="38"/>
      <c r="G24" s="38"/>
      <c r="H24" s="44"/>
    </row>
    <row r="25" s="2" customFormat="1">
      <c r="A25" s="38"/>
      <c r="B25" s="44"/>
      <c r="C25" s="285" t="s">
        <v>272</v>
      </c>
      <c r="D25" s="285" t="s">
        <v>273</v>
      </c>
      <c r="E25" s="17" t="s">
        <v>274</v>
      </c>
      <c r="F25" s="286">
        <v>116.027</v>
      </c>
      <c r="G25" s="38"/>
      <c r="H25" s="44"/>
    </row>
    <row r="26" s="2" customFormat="1">
      <c r="A26" s="38"/>
      <c r="B26" s="44"/>
      <c r="C26" s="285" t="s">
        <v>197</v>
      </c>
      <c r="D26" s="285" t="s">
        <v>198</v>
      </c>
      <c r="E26" s="17" t="s">
        <v>164</v>
      </c>
      <c r="F26" s="286">
        <v>116.027</v>
      </c>
      <c r="G26" s="38"/>
      <c r="H26" s="44"/>
    </row>
    <row r="27" s="8" customFormat="1" ht="16.8" customHeight="1">
      <c r="A27" s="146"/>
      <c r="B27" s="147"/>
      <c r="C27" s="287" t="s">
        <v>96</v>
      </c>
      <c r="D27" s="282" t="s">
        <v>97</v>
      </c>
      <c r="E27" s="282" t="s">
        <v>1</v>
      </c>
      <c r="F27" s="288">
        <v>271.327</v>
      </c>
      <c r="G27" s="146"/>
      <c r="H27" s="147"/>
    </row>
    <row r="28" s="2" customFormat="1" ht="16.8" customHeight="1">
      <c r="A28" s="38"/>
      <c r="B28" s="44"/>
      <c r="C28" s="285" t="s">
        <v>1</v>
      </c>
      <c r="D28" s="285" t="s">
        <v>396</v>
      </c>
      <c r="E28" s="17" t="s">
        <v>1</v>
      </c>
      <c r="F28" s="286">
        <v>271.327</v>
      </c>
      <c r="G28" s="38"/>
      <c r="H28" s="44"/>
    </row>
    <row r="29" s="2" customFormat="1" ht="16.8" customHeight="1">
      <c r="A29" s="38"/>
      <c r="B29" s="44"/>
      <c r="C29" s="289" t="s">
        <v>393</v>
      </c>
      <c r="D29" s="38"/>
      <c r="E29" s="38"/>
      <c r="F29" s="38"/>
      <c r="G29" s="38"/>
      <c r="H29" s="44"/>
    </row>
    <row r="30" s="2" customFormat="1" ht="16.8" customHeight="1">
      <c r="A30" s="38"/>
      <c r="B30" s="44"/>
      <c r="C30" s="285" t="s">
        <v>202</v>
      </c>
      <c r="D30" s="285" t="s">
        <v>203</v>
      </c>
      <c r="E30" s="17" t="s">
        <v>177</v>
      </c>
      <c r="F30" s="286">
        <v>271.327</v>
      </c>
      <c r="G30" s="38"/>
      <c r="H30" s="44"/>
    </row>
    <row r="31" s="8" customFormat="1" ht="16.8" customHeight="1">
      <c r="A31" s="146"/>
      <c r="B31" s="147"/>
      <c r="C31" s="287" t="s">
        <v>98</v>
      </c>
      <c r="D31" s="282" t="s">
        <v>99</v>
      </c>
      <c r="E31" s="282" t="s">
        <v>1</v>
      </c>
      <c r="F31" s="288">
        <v>271.327</v>
      </c>
      <c r="G31" s="146"/>
      <c r="H31" s="147"/>
    </row>
    <row r="32" s="2" customFormat="1" ht="16.8" customHeight="1">
      <c r="A32" s="38"/>
      <c r="B32" s="44"/>
      <c r="C32" s="285" t="s">
        <v>1</v>
      </c>
      <c r="D32" s="285" t="s">
        <v>394</v>
      </c>
      <c r="E32" s="17" t="s">
        <v>1</v>
      </c>
      <c r="F32" s="286">
        <v>271.327</v>
      </c>
      <c r="G32" s="38"/>
      <c r="H32" s="44"/>
    </row>
    <row r="33" s="2" customFormat="1" ht="16.8" customHeight="1">
      <c r="A33" s="38"/>
      <c r="B33" s="44"/>
      <c r="C33" s="289" t="s">
        <v>393</v>
      </c>
      <c r="D33" s="38"/>
      <c r="E33" s="38"/>
      <c r="F33" s="38"/>
      <c r="G33" s="38"/>
      <c r="H33" s="44"/>
    </row>
    <row r="34" s="2" customFormat="1">
      <c r="A34" s="38"/>
      <c r="B34" s="44"/>
      <c r="C34" s="285" t="s">
        <v>206</v>
      </c>
      <c r="D34" s="285" t="s">
        <v>207</v>
      </c>
      <c r="E34" s="17" t="s">
        <v>177</v>
      </c>
      <c r="F34" s="286">
        <v>271.327</v>
      </c>
      <c r="G34" s="38"/>
      <c r="H34" s="44"/>
    </row>
    <row r="35" s="8" customFormat="1" ht="16.8" customHeight="1">
      <c r="A35" s="146"/>
      <c r="B35" s="147"/>
      <c r="C35" s="287" t="s">
        <v>100</v>
      </c>
      <c r="D35" s="282" t="s">
        <v>101</v>
      </c>
      <c r="E35" s="282" t="s">
        <v>1</v>
      </c>
      <c r="F35" s="288">
        <v>24.806999999999999</v>
      </c>
      <c r="G35" s="146"/>
      <c r="H35" s="147"/>
    </row>
    <row r="36" s="2" customFormat="1" ht="16.8" customHeight="1">
      <c r="A36" s="38"/>
      <c r="B36" s="44"/>
      <c r="C36" s="285" t="s">
        <v>1</v>
      </c>
      <c r="D36" s="285" t="s">
        <v>397</v>
      </c>
      <c r="E36" s="17" t="s">
        <v>1</v>
      </c>
      <c r="F36" s="286">
        <v>24.806999999999999</v>
      </c>
      <c r="G36" s="38"/>
      <c r="H36" s="44"/>
    </row>
    <row r="37" s="2" customFormat="1" ht="16.8" customHeight="1">
      <c r="A37" s="38"/>
      <c r="B37" s="44"/>
      <c r="C37" s="289" t="s">
        <v>393</v>
      </c>
      <c r="D37" s="38"/>
      <c r="E37" s="38"/>
      <c r="F37" s="38"/>
      <c r="G37" s="38"/>
      <c r="H37" s="44"/>
    </row>
    <row r="38" s="2" customFormat="1" ht="16.8" customHeight="1">
      <c r="A38" s="38"/>
      <c r="B38" s="44"/>
      <c r="C38" s="285" t="s">
        <v>209</v>
      </c>
      <c r="D38" s="285" t="s">
        <v>210</v>
      </c>
      <c r="E38" s="17" t="s">
        <v>164</v>
      </c>
      <c r="F38" s="286">
        <v>24.806999999999999</v>
      </c>
      <c r="G38" s="38"/>
      <c r="H38" s="44"/>
    </row>
    <row r="39" s="8" customFormat="1" ht="16.8" customHeight="1">
      <c r="A39" s="146"/>
      <c r="B39" s="147"/>
      <c r="C39" s="287" t="s">
        <v>104</v>
      </c>
      <c r="D39" s="282" t="s">
        <v>105</v>
      </c>
      <c r="E39" s="282" t="s">
        <v>1</v>
      </c>
      <c r="F39" s="288">
        <v>47.414999999999999</v>
      </c>
      <c r="G39" s="146"/>
      <c r="H39" s="147"/>
    </row>
    <row r="40" s="2" customFormat="1" ht="16.8" customHeight="1">
      <c r="A40" s="38"/>
      <c r="B40" s="44"/>
      <c r="C40" s="285" t="s">
        <v>1</v>
      </c>
      <c r="D40" s="285" t="s">
        <v>398</v>
      </c>
      <c r="E40" s="17" t="s">
        <v>1</v>
      </c>
      <c r="F40" s="286">
        <v>47.414999999999999</v>
      </c>
      <c r="G40" s="38"/>
      <c r="H40" s="44"/>
    </row>
    <row r="41" s="2" customFormat="1" ht="16.8" customHeight="1">
      <c r="A41" s="38"/>
      <c r="B41" s="44"/>
      <c r="C41" s="289" t="s">
        <v>393</v>
      </c>
      <c r="D41" s="38"/>
      <c r="E41" s="38"/>
      <c r="F41" s="38"/>
      <c r="G41" s="38"/>
      <c r="H41" s="44"/>
    </row>
    <row r="42" s="2" customFormat="1">
      <c r="A42" s="38"/>
      <c r="B42" s="44"/>
      <c r="C42" s="285" t="s">
        <v>222</v>
      </c>
      <c r="D42" s="285" t="s">
        <v>223</v>
      </c>
      <c r="E42" s="17" t="s">
        <v>217</v>
      </c>
      <c r="F42" s="286">
        <v>47.414999999999999</v>
      </c>
      <c r="G42" s="38"/>
      <c r="H42" s="44"/>
    </row>
    <row r="43" s="8" customFormat="1" ht="16.8" customHeight="1">
      <c r="A43" s="146"/>
      <c r="B43" s="147"/>
      <c r="C43" s="287" t="s">
        <v>108</v>
      </c>
      <c r="D43" s="282" t="s">
        <v>109</v>
      </c>
      <c r="E43" s="282" t="s">
        <v>1</v>
      </c>
      <c r="F43" s="288">
        <v>189.12799999999999</v>
      </c>
      <c r="G43" s="146"/>
      <c r="H43" s="147"/>
    </row>
    <row r="44" s="2" customFormat="1" ht="16.8" customHeight="1">
      <c r="A44" s="38"/>
      <c r="B44" s="44"/>
      <c r="C44" s="285" t="s">
        <v>1</v>
      </c>
      <c r="D44" s="285" t="s">
        <v>399</v>
      </c>
      <c r="E44" s="17" t="s">
        <v>1</v>
      </c>
      <c r="F44" s="286">
        <v>0</v>
      </c>
      <c r="G44" s="38"/>
      <c r="H44" s="44"/>
    </row>
    <row r="45" s="2" customFormat="1">
      <c r="A45" s="38"/>
      <c r="B45" s="44"/>
      <c r="C45" s="285" t="s">
        <v>1</v>
      </c>
      <c r="D45" s="285" t="s">
        <v>400</v>
      </c>
      <c r="E45" s="17" t="s">
        <v>1</v>
      </c>
      <c r="F45" s="286">
        <v>189.12799999999999</v>
      </c>
      <c r="G45" s="38"/>
      <c r="H45" s="44"/>
    </row>
    <row r="46" s="2" customFormat="1" ht="16.8" customHeight="1">
      <c r="A46" s="38"/>
      <c r="B46" s="44"/>
      <c r="C46" s="289" t="s">
        <v>393</v>
      </c>
      <c r="D46" s="38"/>
      <c r="E46" s="38"/>
      <c r="F46" s="38"/>
      <c r="G46" s="38"/>
      <c r="H46" s="44"/>
    </row>
    <row r="47" s="2" customFormat="1">
      <c r="A47" s="38"/>
      <c r="B47" s="44"/>
      <c r="C47" s="285" t="s">
        <v>232</v>
      </c>
      <c r="D47" s="285" t="s">
        <v>233</v>
      </c>
      <c r="E47" s="17" t="s">
        <v>217</v>
      </c>
      <c r="F47" s="286">
        <v>189.12799999999999</v>
      </c>
      <c r="G47" s="38"/>
      <c r="H47" s="44"/>
    </row>
    <row r="48" s="8" customFormat="1" ht="16.8" customHeight="1">
      <c r="A48" s="146"/>
      <c r="B48" s="147"/>
      <c r="C48" s="287" t="s">
        <v>111</v>
      </c>
      <c r="D48" s="282" t="s">
        <v>112</v>
      </c>
      <c r="E48" s="282" t="s">
        <v>1</v>
      </c>
      <c r="F48" s="288">
        <v>130.06</v>
      </c>
      <c r="G48" s="146"/>
      <c r="H48" s="147"/>
    </row>
    <row r="49" s="2" customFormat="1" ht="16.8" customHeight="1">
      <c r="A49" s="38"/>
      <c r="B49" s="44"/>
      <c r="C49" s="285" t="s">
        <v>1</v>
      </c>
      <c r="D49" s="285" t="s">
        <v>392</v>
      </c>
      <c r="E49" s="17" t="s">
        <v>1</v>
      </c>
      <c r="F49" s="286">
        <v>130.06</v>
      </c>
      <c r="G49" s="38"/>
      <c r="H49" s="44"/>
    </row>
    <row r="50" s="2" customFormat="1" ht="16.8" customHeight="1">
      <c r="A50" s="38"/>
      <c r="B50" s="44"/>
      <c r="C50" s="289" t="s">
        <v>393</v>
      </c>
      <c r="D50" s="38"/>
      <c r="E50" s="38"/>
      <c r="F50" s="38"/>
      <c r="G50" s="38"/>
      <c r="H50" s="44"/>
    </row>
    <row r="51" s="2" customFormat="1" ht="16.8" customHeight="1">
      <c r="A51" s="38"/>
      <c r="B51" s="44"/>
      <c r="C51" s="285" t="s">
        <v>290</v>
      </c>
      <c r="D51" s="285" t="s">
        <v>291</v>
      </c>
      <c r="E51" s="17" t="s">
        <v>177</v>
      </c>
      <c r="F51" s="286">
        <v>130.06</v>
      </c>
      <c r="G51" s="38"/>
      <c r="H51" s="44"/>
    </row>
    <row r="52" s="8" customFormat="1" ht="16.8" customHeight="1">
      <c r="A52" s="146"/>
      <c r="B52" s="147"/>
      <c r="C52" s="287" t="s">
        <v>113</v>
      </c>
      <c r="D52" s="282" t="s">
        <v>114</v>
      </c>
      <c r="E52" s="282" t="s">
        <v>1</v>
      </c>
      <c r="F52" s="288">
        <v>130.06</v>
      </c>
      <c r="G52" s="146"/>
      <c r="H52" s="147"/>
    </row>
    <row r="53" s="2" customFormat="1" ht="16.8" customHeight="1">
      <c r="A53" s="38"/>
      <c r="B53" s="44"/>
      <c r="C53" s="285" t="s">
        <v>1</v>
      </c>
      <c r="D53" s="285" t="s">
        <v>392</v>
      </c>
      <c r="E53" s="17" t="s">
        <v>1</v>
      </c>
      <c r="F53" s="286">
        <v>130.06</v>
      </c>
      <c r="G53" s="38"/>
      <c r="H53" s="44"/>
    </row>
    <row r="54" s="2" customFormat="1" ht="16.8" customHeight="1">
      <c r="A54" s="38"/>
      <c r="B54" s="44"/>
      <c r="C54" s="289" t="s">
        <v>393</v>
      </c>
      <c r="D54" s="38"/>
      <c r="E54" s="38"/>
      <c r="F54" s="38"/>
      <c r="G54" s="38"/>
      <c r="H54" s="44"/>
    </row>
    <row r="55" s="2" customFormat="1" ht="16.8" customHeight="1">
      <c r="A55" s="38"/>
      <c r="B55" s="44"/>
      <c r="C55" s="285" t="s">
        <v>295</v>
      </c>
      <c r="D55" s="285" t="s">
        <v>296</v>
      </c>
      <c r="E55" s="17" t="s">
        <v>274</v>
      </c>
      <c r="F55" s="286">
        <v>130.06</v>
      </c>
      <c r="G55" s="38"/>
      <c r="H55" s="44"/>
    </row>
    <row r="56" s="8" customFormat="1" ht="16.8" customHeight="1">
      <c r="A56" s="146"/>
      <c r="B56" s="147"/>
      <c r="C56" s="287" t="s">
        <v>115</v>
      </c>
      <c r="D56" s="282" t="s">
        <v>116</v>
      </c>
      <c r="E56" s="282" t="s">
        <v>1</v>
      </c>
      <c r="F56" s="288">
        <v>173.5</v>
      </c>
      <c r="G56" s="146"/>
      <c r="H56" s="147"/>
    </row>
    <row r="57" s="2" customFormat="1" ht="16.8" customHeight="1">
      <c r="A57" s="38"/>
      <c r="B57" s="44"/>
      <c r="C57" s="285" t="s">
        <v>1</v>
      </c>
      <c r="D57" s="285" t="s">
        <v>401</v>
      </c>
      <c r="E57" s="17" t="s">
        <v>1</v>
      </c>
      <c r="F57" s="286">
        <v>173.5</v>
      </c>
      <c r="G57" s="38"/>
      <c r="H57" s="44"/>
    </row>
    <row r="58" s="2" customFormat="1" ht="16.8" customHeight="1">
      <c r="A58" s="38"/>
      <c r="B58" s="44"/>
      <c r="C58" s="289" t="s">
        <v>393</v>
      </c>
      <c r="D58" s="38"/>
      <c r="E58" s="38"/>
      <c r="F58" s="38"/>
      <c r="G58" s="38"/>
      <c r="H58" s="44"/>
    </row>
    <row r="59" s="2" customFormat="1" ht="16.8" customHeight="1">
      <c r="A59" s="38"/>
      <c r="B59" s="44"/>
      <c r="C59" s="285" t="s">
        <v>311</v>
      </c>
      <c r="D59" s="285" t="s">
        <v>312</v>
      </c>
      <c r="E59" s="17" t="s">
        <v>177</v>
      </c>
      <c r="F59" s="286">
        <v>173.5</v>
      </c>
      <c r="G59" s="38"/>
      <c r="H59" s="44"/>
    </row>
    <row r="60" s="2" customFormat="1" ht="26.4" customHeight="1">
      <c r="A60" s="38"/>
      <c r="B60" s="44"/>
      <c r="C60" s="280" t="s">
        <v>83</v>
      </c>
      <c r="D60" s="280" t="s">
        <v>83</v>
      </c>
      <c r="E60" s="38"/>
      <c r="F60" s="38"/>
      <c r="G60" s="38"/>
      <c r="H60" s="44"/>
    </row>
    <row r="61" s="8" customFormat="1" ht="16.8" customHeight="1">
      <c r="A61" s="146"/>
      <c r="B61" s="147"/>
      <c r="C61" s="287" t="s">
        <v>85</v>
      </c>
      <c r="D61" s="282" t="s">
        <v>361</v>
      </c>
      <c r="E61" s="282" t="s">
        <v>1</v>
      </c>
      <c r="F61" s="288">
        <v>145.93600000000001</v>
      </c>
      <c r="G61" s="146"/>
      <c r="H61" s="147"/>
    </row>
    <row r="62" s="2" customFormat="1" ht="16.8" customHeight="1">
      <c r="A62" s="38"/>
      <c r="B62" s="44"/>
      <c r="C62" s="285" t="s">
        <v>1</v>
      </c>
      <c r="D62" s="285" t="s">
        <v>402</v>
      </c>
      <c r="E62" s="17" t="s">
        <v>1</v>
      </c>
      <c r="F62" s="286">
        <v>145.93600000000001</v>
      </c>
      <c r="G62" s="38"/>
      <c r="H62" s="44"/>
    </row>
    <row r="63" s="2" customFormat="1" ht="16.8" customHeight="1">
      <c r="A63" s="38"/>
      <c r="B63" s="44"/>
      <c r="C63" s="289" t="s">
        <v>393</v>
      </c>
      <c r="D63" s="38"/>
      <c r="E63" s="38"/>
      <c r="F63" s="38"/>
      <c r="G63" s="38"/>
      <c r="H63" s="44"/>
    </row>
    <row r="64" s="2" customFormat="1">
      <c r="A64" s="38"/>
      <c r="B64" s="44"/>
      <c r="C64" s="285" t="s">
        <v>371</v>
      </c>
      <c r="D64" s="285" t="s">
        <v>372</v>
      </c>
      <c r="E64" s="17" t="s">
        <v>177</v>
      </c>
      <c r="F64" s="286">
        <v>145.93600000000001</v>
      </c>
      <c r="G64" s="38"/>
      <c r="H64" s="44"/>
    </row>
    <row r="65" s="8" customFormat="1" ht="16.8" customHeight="1">
      <c r="A65" s="146"/>
      <c r="B65" s="147"/>
      <c r="C65" s="287" t="s">
        <v>89</v>
      </c>
      <c r="D65" s="282" t="s">
        <v>363</v>
      </c>
      <c r="E65" s="282" t="s">
        <v>1</v>
      </c>
      <c r="F65" s="288">
        <v>102.92</v>
      </c>
      <c r="G65" s="146"/>
      <c r="H65" s="147"/>
    </row>
    <row r="66" s="2" customFormat="1" ht="16.8" customHeight="1">
      <c r="A66" s="38"/>
      <c r="B66" s="44"/>
      <c r="C66" s="285" t="s">
        <v>1</v>
      </c>
      <c r="D66" s="285" t="s">
        <v>403</v>
      </c>
      <c r="E66" s="17" t="s">
        <v>1</v>
      </c>
      <c r="F66" s="286">
        <v>102.92</v>
      </c>
      <c r="G66" s="38"/>
      <c r="H66" s="44"/>
    </row>
    <row r="67" s="2" customFormat="1" ht="16.8" customHeight="1">
      <c r="A67" s="38"/>
      <c r="B67" s="44"/>
      <c r="C67" s="289" t="s">
        <v>393</v>
      </c>
      <c r="D67" s="38"/>
      <c r="E67" s="38"/>
      <c r="F67" s="38"/>
      <c r="G67" s="38"/>
      <c r="H67" s="44"/>
    </row>
    <row r="68" s="2" customFormat="1">
      <c r="A68" s="38"/>
      <c r="B68" s="44"/>
      <c r="C68" s="285" t="s">
        <v>366</v>
      </c>
      <c r="D68" s="285" t="s">
        <v>367</v>
      </c>
      <c r="E68" s="17" t="s">
        <v>164</v>
      </c>
      <c r="F68" s="286">
        <v>102.92</v>
      </c>
      <c r="G68" s="38"/>
      <c r="H68" s="44"/>
    </row>
    <row r="69" s="2" customFormat="1" ht="16.8" customHeight="1">
      <c r="A69" s="38"/>
      <c r="B69" s="44"/>
      <c r="C69" s="281" t="s">
        <v>100</v>
      </c>
      <c r="D69" s="282" t="s">
        <v>101</v>
      </c>
      <c r="E69" s="283" t="s">
        <v>1</v>
      </c>
      <c r="F69" s="284">
        <v>24.806999999999999</v>
      </c>
      <c r="G69" s="38"/>
      <c r="H69" s="44"/>
    </row>
    <row r="70" s="2" customFormat="1" ht="16.8" customHeight="1">
      <c r="A70" s="38"/>
      <c r="B70" s="44"/>
      <c r="C70" s="285" t="s">
        <v>1</v>
      </c>
      <c r="D70" s="285" t="s">
        <v>102</v>
      </c>
      <c r="E70" s="17" t="s">
        <v>1</v>
      </c>
      <c r="F70" s="286">
        <v>24.806999999999999</v>
      </c>
      <c r="G70" s="38"/>
      <c r="H70" s="44"/>
    </row>
    <row r="71" s="2" customFormat="1" ht="16.8" customHeight="1">
      <c r="A71" s="38"/>
      <c r="B71" s="44"/>
      <c r="C71" s="285" t="s">
        <v>1</v>
      </c>
      <c r="D71" s="285" t="s">
        <v>190</v>
      </c>
      <c r="E71" s="17" t="s">
        <v>1</v>
      </c>
      <c r="F71" s="286">
        <v>24.806999999999999</v>
      </c>
      <c r="G71" s="38"/>
      <c r="H71" s="44"/>
    </row>
    <row r="72" s="2" customFormat="1" ht="16.8" customHeight="1">
      <c r="A72" s="38"/>
      <c r="B72" s="44"/>
      <c r="C72" s="289" t="s">
        <v>393</v>
      </c>
      <c r="D72" s="38"/>
      <c r="E72" s="38"/>
      <c r="F72" s="38"/>
      <c r="G72" s="38"/>
      <c r="H72" s="44"/>
    </row>
    <row r="73" s="2" customFormat="1" ht="16.8" customHeight="1">
      <c r="A73" s="38"/>
      <c r="B73" s="44"/>
      <c r="C73" s="285" t="s">
        <v>209</v>
      </c>
      <c r="D73" s="285" t="s">
        <v>210</v>
      </c>
      <c r="E73" s="17" t="s">
        <v>164</v>
      </c>
      <c r="F73" s="286">
        <v>24.806999999999999</v>
      </c>
      <c r="G73" s="38"/>
      <c r="H73" s="44"/>
    </row>
    <row r="74" s="2" customFormat="1" ht="16.8" customHeight="1">
      <c r="A74" s="38"/>
      <c r="B74" s="44"/>
      <c r="C74" s="281" t="s">
        <v>108</v>
      </c>
      <c r="D74" s="282" t="s">
        <v>109</v>
      </c>
      <c r="E74" s="283" t="s">
        <v>1</v>
      </c>
      <c r="F74" s="284">
        <v>189.12799999999999</v>
      </c>
      <c r="G74" s="38"/>
      <c r="H74" s="44"/>
    </row>
    <row r="75" s="2" customFormat="1" ht="16.8" customHeight="1">
      <c r="A75" s="38"/>
      <c r="B75" s="44"/>
      <c r="C75" s="285" t="s">
        <v>1</v>
      </c>
      <c r="D75" s="285" t="s">
        <v>110</v>
      </c>
      <c r="E75" s="17" t="s">
        <v>1</v>
      </c>
      <c r="F75" s="286">
        <v>189.12799999999999</v>
      </c>
      <c r="G75" s="38"/>
      <c r="H75" s="44"/>
    </row>
    <row r="76" s="2" customFormat="1" ht="16.8" customHeight="1">
      <c r="A76" s="38"/>
      <c r="B76" s="44"/>
      <c r="C76" s="285" t="s">
        <v>1</v>
      </c>
      <c r="D76" s="285" t="s">
        <v>190</v>
      </c>
      <c r="E76" s="17" t="s">
        <v>1</v>
      </c>
      <c r="F76" s="286">
        <v>189.12799999999999</v>
      </c>
      <c r="G76" s="38"/>
      <c r="H76" s="44"/>
    </row>
    <row r="77" s="2" customFormat="1" ht="7.44" customHeight="1">
      <c r="A77" s="38"/>
      <c r="B77" s="171"/>
      <c r="C77" s="172"/>
      <c r="D77" s="172"/>
      <c r="E77" s="172"/>
      <c r="F77" s="172"/>
      <c r="G77" s="172"/>
      <c r="H77" s="44"/>
    </row>
    <row r="78" s="2" customFormat="1">
      <c r="A78" s="38"/>
      <c r="B78" s="38"/>
      <c r="C78" s="38"/>
      <c r="D78" s="38"/>
      <c r="E78" s="38"/>
      <c r="F78" s="38"/>
      <c r="G78" s="38"/>
      <c r="H78" s="38"/>
    </row>
  </sheetData>
  <sheetProtection sheet="1" formatColumns="0" formatRows="0" objects="1" scenarios="1" spinCount="100000" saltValue="DEcz8elT/sjK6RvIUbAHI2RoXyd6fgfb/Yb/efuVq3PQNyaxyqfR/GTJo4sDp5ZFHAcx4ZSelnhhJ4nifYyRZw==" hashValue="3wS6AzbR6TnuCbMPTn9v/vFk34x/vTXQAfrh/lGNygYjuygK5FykNxvGfdcFgRAhd0Mjhkbd/lAnur3d68ETig==" algorithmName="SHA-512" password="CC35"/>
  <mergeCells count="2">
    <mergeCell ref="D5:F5"/>
    <mergeCell ref="D6:F6"/>
  </mergeCells>
  <hyperlinks>
    <hyperlink ref="C13" r:id="rId1" display="VV0001"/>
    <hyperlink ref="C18" r:id="rId2" display="VV0002"/>
    <hyperlink ref="C22" r:id="rId3" display="VV0003"/>
    <hyperlink ref="C27" r:id="rId4" display="VV0004"/>
    <hyperlink ref="C31" r:id="rId5" display="VV0005"/>
    <hyperlink ref="C35" r:id="rId6" display="VV0006"/>
    <hyperlink ref="C39" r:id="rId7" display="VV0007"/>
    <hyperlink ref="C43" r:id="rId8" display="VV0008"/>
    <hyperlink ref="C48" r:id="rId9" display="VV0009"/>
    <hyperlink ref="C52" r:id="rId10" display="VV0010"/>
    <hyperlink ref="C56" r:id="rId11" display="VV0011"/>
    <hyperlink ref="C61" r:id="rId12" display="VV0001"/>
    <hyperlink ref="C65" r:id="rId13" display="VV0002"/>
  </hyperlinks>
  <pageSetup paperSize="9" orientation="portrait" blackAndWhite="1" fitToHeight="0"/>
  <headerFooter>
    <oddFooter>&amp;CStrana &amp;P z &amp;N</oddFooter>
  </headerFooter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9B73BC4918BA47A8A0DC071B106F56" ma:contentTypeVersion="13" ma:contentTypeDescription="Vytvoří nový dokument" ma:contentTypeScope="" ma:versionID="df00fafc391a1ed03cbc5aac365ed4cf">
  <xsd:schema xmlns:xsd="http://www.w3.org/2001/XMLSchema" xmlns:xs="http://www.w3.org/2001/XMLSchema" xmlns:p="http://schemas.microsoft.com/office/2006/metadata/properties" xmlns:ns2="7cb919a1-0016-4cf8-b2db-c5da4290af28" xmlns:ns3="5ebaa606-719d-4c0c-98be-98a8920d6ffc" targetNamespace="http://schemas.microsoft.com/office/2006/metadata/properties" ma:root="true" ma:fieldsID="0e8d7e2d5d8a47399ba66128f03fcd92" ns2:_="" ns3:_="">
    <xsd:import namespace="7cb919a1-0016-4cf8-b2db-c5da4290af28"/>
    <xsd:import namespace="5ebaa606-719d-4c0c-98be-98a8920d6f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919a1-0016-4cf8-b2db-c5da4290a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ab74216-400b-4328-a671-c7541daeb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aa606-719d-4c0c-98be-98a8920d6ff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9afdfe-8b7c-4515-b9fe-fa9a5fe0d33d}" ma:internalName="TaxCatchAll" ma:showField="CatchAllData" ma:web="5ebaa606-719d-4c0c-98be-98a8920d6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919a1-0016-4cf8-b2db-c5da4290af28">
      <Terms xmlns="http://schemas.microsoft.com/office/infopath/2007/PartnerControls"/>
    </lcf76f155ced4ddcb4097134ff3c332f>
    <TaxCatchAll xmlns="5ebaa606-719d-4c0c-98be-98a8920d6ffc" xsi:nil="true"/>
  </documentManagement>
</p:properties>
</file>

<file path=customXml/itemProps1.xml><?xml version="1.0" encoding="utf-8"?>
<ds:datastoreItem xmlns:ds="http://schemas.openxmlformats.org/officeDocument/2006/customXml" ds:itemID="{CBAB2A5B-96E9-4306-A329-5DA2D12C5B0A}"/>
</file>

<file path=customXml/itemProps2.xml><?xml version="1.0" encoding="utf-8"?>
<ds:datastoreItem xmlns:ds="http://schemas.openxmlformats.org/officeDocument/2006/customXml" ds:itemID="{6EF10481-0D01-4FEB-A7D9-1C7F8A9BB6B2}"/>
</file>

<file path=customXml/itemProps3.xml><?xml version="1.0" encoding="utf-8"?>
<ds:datastoreItem xmlns:ds="http://schemas.openxmlformats.org/officeDocument/2006/customXml" ds:itemID="{3B39211B-9E6A-4A8B-86FD-52A62898ECB3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NB102025\HP</dc:creator>
  <cp:lastModifiedBy>NB102025\HP</cp:lastModifiedBy>
  <dcterms:created xsi:type="dcterms:W3CDTF">2026-04-23T19:06:56Z</dcterms:created>
  <dcterms:modified xsi:type="dcterms:W3CDTF">2026-04-23T19:07:00Z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0x0101005A9B73BC4918BA47A8A0DC071B106F56</vt:lpwstr>
  </property>
</Properties>
</file>